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ny\Downloads\"/>
    </mc:Choice>
  </mc:AlternateContent>
  <xr:revisionPtr revIDLastSave="0" documentId="13_ncr:1_{276E8B6E-BE5F-4491-BEB6-65A875D4E900}" xr6:coauthVersionLast="47" xr6:coauthVersionMax="47" xr10:uidLastSave="{00000000-0000-0000-0000-000000000000}"/>
  <bookViews>
    <workbookView showHorizontalScroll="0" showVerticalScroll="0" xWindow="-98" yWindow="-98" windowWidth="24496" windowHeight="15675" xr2:uid="{00000000-000D-0000-FFFF-FFFF00000000}"/>
  </bookViews>
  <sheets>
    <sheet name="Calculation tab" sheetId="1" r:id="rId1"/>
    <sheet name="Attributes" sheetId="4" state="hidden" r:id="rId2"/>
    <sheet name="DL table ball-by-ball" sheetId="2" state="hidden" r:id="rId3"/>
    <sheet name="DL table over-by-over" sheetId="3" state="hidden" r:id="rId4"/>
  </sheets>
  <definedNames>
    <definedName name="MDG_Scores">Attributes!$D$2:$E$5</definedName>
    <definedName name="Wickets_factor">Attributes!$A$3:$B$12</definedName>
  </definedNames>
  <calcPr calcId="191028"/>
</workbook>
</file>

<file path=xl/calcChain.xml><?xml version="1.0" encoding="utf-8"?>
<calcChain xmlns="http://schemas.openxmlformats.org/spreadsheetml/2006/main">
  <c r="E2" i="1" l="1"/>
  <c r="E5" i="1"/>
  <c r="H5" i="1" s="1"/>
  <c r="I5" i="1"/>
  <c r="H6" i="1"/>
  <c r="J6" i="1" s="1"/>
  <c r="H7" i="1"/>
  <c r="J7" i="1" s="1"/>
  <c r="H8" i="1"/>
  <c r="J8" i="1" s="1"/>
  <c r="L5" i="1"/>
  <c r="L8" i="1" s="1"/>
  <c r="L20" i="1" s="1"/>
  <c r="L15" i="1" s="1"/>
  <c r="L3" i="1"/>
  <c r="L4" i="1"/>
  <c r="E10" i="1"/>
  <c r="E3" i="1"/>
  <c r="G9" i="1"/>
  <c r="E13" i="1" s="1"/>
  <c r="H13" i="1" s="1"/>
  <c r="I13" i="1"/>
  <c r="E15" i="1"/>
  <c r="H15" i="1"/>
  <c r="J15" i="1" s="1"/>
  <c r="I15" i="1"/>
  <c r="H17" i="1"/>
  <c r="J17" i="1"/>
  <c r="L12" i="1"/>
  <c r="L13" i="1"/>
  <c r="L21" i="1" s="1"/>
  <c r="G13" i="1"/>
  <c r="G18" i="1"/>
  <c r="G16" i="1"/>
  <c r="G14" i="1"/>
  <c r="B18" i="1"/>
  <c r="D18" i="1"/>
  <c r="B16" i="1"/>
  <c r="B14" i="1"/>
  <c r="I17" i="1"/>
  <c r="I6" i="1"/>
  <c r="E6" i="1"/>
  <c r="G5" i="1"/>
  <c r="B11" i="1"/>
  <c r="C9" i="1" s="1"/>
  <c r="G6" i="1"/>
  <c r="G8" i="1"/>
  <c r="G7" i="1"/>
  <c r="C14" i="1"/>
  <c r="C16" i="1"/>
  <c r="C18" i="1"/>
  <c r="I7" i="1"/>
  <c r="I8" i="1"/>
  <c r="G19" i="1"/>
  <c r="G17" i="1"/>
  <c r="E19" i="1"/>
  <c r="G15" i="1"/>
  <c r="E17" i="1"/>
  <c r="I19" i="1"/>
  <c r="H19" i="1"/>
  <c r="E8" i="1"/>
  <c r="E7" i="1"/>
  <c r="J19" i="1"/>
  <c r="D14" i="1"/>
  <c r="E14" i="1"/>
  <c r="D16" i="1"/>
  <c r="J13" i="1" l="1"/>
  <c r="I14" i="1" s="1"/>
  <c r="I16" i="1" s="1"/>
  <c r="I18" i="1" s="1"/>
  <c r="I21" i="1" s="1"/>
  <c r="L10" i="1"/>
  <c r="L9" i="1" s="1"/>
  <c r="J5" i="1"/>
  <c r="J9" i="1" s="1"/>
  <c r="B10" i="1" s="1"/>
  <c r="B22" i="1" s="1"/>
  <c r="L22" i="1"/>
  <c r="D22" i="1" s="1"/>
  <c r="C11" i="1"/>
  <c r="E11" i="1" l="1"/>
  <c r="A14" i="1" s="1"/>
  <c r="A16" i="1" s="1"/>
  <c r="A18" i="1" s="1"/>
  <c r="C22" i="1" l="1"/>
  <c r="E22" i="1" s="1"/>
  <c r="F16" i="1"/>
  <c r="E16" i="1" s="1"/>
  <c r="F18" i="1"/>
  <c r="E18" i="1" s="1"/>
</calcChain>
</file>

<file path=xl/sharedStrings.xml><?xml version="1.0" encoding="utf-8"?>
<sst xmlns="http://schemas.openxmlformats.org/spreadsheetml/2006/main" count="66" uniqueCount="46">
  <si>
    <t>Overs</t>
  </si>
  <si>
    <t>Wkts</t>
  </si>
  <si>
    <t>Wkts lost</t>
  </si>
  <si>
    <t>Overs Left</t>
  </si>
  <si>
    <t>Score</t>
  </si>
  <si>
    <t>Bal.resource</t>
  </si>
  <si>
    <t>Resources</t>
  </si>
  <si>
    <t>Team2 Bal Res</t>
  </si>
  <si>
    <t>Target</t>
  </si>
  <si>
    <t>Team1 Res lost</t>
  </si>
  <si>
    <t>Team1 Res %</t>
  </si>
  <si>
    <t>Overs left</t>
  </si>
  <si>
    <t>Team2 Res %</t>
  </si>
  <si>
    <t>&lt;= at start</t>
  </si>
  <si>
    <t>Innings of
(overs)</t>
  </si>
  <si>
    <t>T2 overs</t>
  </si>
  <si>
    <t>T2 target</t>
  </si>
  <si>
    <t>Factor</t>
  </si>
  <si>
    <t>No fault</t>
  </si>
  <si>
    <t>Fld fault</t>
  </si>
  <si>
    <t>Wickets</t>
  </si>
  <si>
    <t>Pen.RR factor</t>
  </si>
  <si>
    <t>Ovs left</t>
  </si>
  <si>
    <t>T1 score</t>
  </si>
  <si>
    <t>T1 overs</t>
  </si>
  <si>
    <t>Match of</t>
  </si>
  <si>
    <t>Started as</t>
  </si>
  <si>
    <t>Interrupts</t>
  </si>
  <si>
    <t>Overs at
restart</t>
  </si>
  <si>
    <t>RESULT</t>
  </si>
  <si>
    <t>B-EDCL D/L Calculator</t>
  </si>
  <si>
    <t>MDG Scores</t>
  </si>
  <si>
    <t>Peanlty factor</t>
  </si>
  <si>
    <t>PAR</t>
  </si>
  <si>
    <t>T1 late</t>
  </si>
  <si>
    <t>T2 late</t>
  </si>
  <si>
    <t>T1 Score</t>
  </si>
  <si>
    <t>T1 Wkts</t>
  </si>
  <si>
    <t>T1 Overs</t>
  </si>
  <si>
    <t>T2 Score</t>
  </si>
  <si>
    <t>T2 Wkts</t>
  </si>
  <si>
    <t>T2 Overs</t>
  </si>
  <si>
    <t>Penalty</t>
  </si>
  <si>
    <r>
      <t>MDG Score ==</t>
    </r>
    <r>
      <rPr>
        <b/>
        <sz val="9"/>
        <color theme="0"/>
        <rFont val="Calibri"/>
        <family val="2"/>
        <scheme val="minor"/>
      </rPr>
      <t>&gt;</t>
    </r>
  </si>
  <si>
    <t>RR factor</t>
  </si>
  <si>
    <t>GKv6.96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</si>
</sst>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0"/>
  </numFmts>
  <fonts count="3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name val="Times"/>
    </font>
    <font>
      <sz val="10"/>
      <name val="Times"/>
    </font>
    <font>
      <b/>
      <sz val="8"/>
      <color indexed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.5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Arial"/>
      <family val="2"/>
    </font>
    <font>
      <b/>
      <sz val="8.5"/>
      <color rgb="FFFFFF00"/>
      <name val="Calibri"/>
      <family val="2"/>
      <scheme val="minor"/>
    </font>
    <font>
      <b/>
      <i/>
      <sz val="9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sz val="9"/>
      <color rgb="FFFFFF0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i/>
      <sz val="9"/>
      <color rgb="FF0070C0"/>
      <name val="Arial"/>
      <family val="2"/>
    </font>
    <font>
      <b/>
      <sz val="12"/>
      <color rgb="FF002060"/>
      <name val="Calibri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top"/>
    </xf>
    <xf numFmtId="0" fontId="0" fillId="7" borderId="0" xfId="0" applyFill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8" fillId="7" borderId="0" xfId="0" applyFont="1" applyFill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top"/>
      <protection locked="0"/>
    </xf>
    <xf numFmtId="0" fontId="0" fillId="7" borderId="1" xfId="0" applyFill="1" applyBorder="1" applyAlignment="1">
      <alignment horizontal="left" vertical="top"/>
    </xf>
    <xf numFmtId="0" fontId="12" fillId="15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1"/>
    </xf>
    <xf numFmtId="0" fontId="8" fillId="0" borderId="0" xfId="0" applyFont="1"/>
    <xf numFmtId="0" fontId="27" fillId="16" borderId="0" xfId="0" applyFont="1" applyFill="1" applyAlignment="1">
      <alignment vertical="center" wrapText="1"/>
    </xf>
    <xf numFmtId="0" fontId="0" fillId="6" borderId="11" xfId="0" applyFill="1" applyBorder="1" applyAlignment="1">
      <alignment horizontal="center" vertical="top"/>
    </xf>
    <xf numFmtId="0" fontId="0" fillId="3" borderId="11" xfId="0" applyFill="1" applyBorder="1" applyAlignment="1" applyProtection="1">
      <alignment horizontal="center" vertical="top"/>
      <protection locked="0"/>
    </xf>
    <xf numFmtId="0" fontId="10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2" fillId="10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vertical="top"/>
    </xf>
    <xf numFmtId="0" fontId="15" fillId="8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2" fillId="18" borderId="1" xfId="0" applyFont="1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5" fillId="18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top"/>
    </xf>
    <xf numFmtId="0" fontId="12" fillId="12" borderId="6" xfId="0" applyFont="1" applyFill="1" applyBorder="1" applyAlignment="1">
      <alignment horizontal="center" vertical="center"/>
    </xf>
    <xf numFmtId="0" fontId="2" fillId="13" borderId="2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>
      <alignment horizontal="right" vertical="top"/>
    </xf>
    <xf numFmtId="0" fontId="12" fillId="12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top"/>
    </xf>
    <xf numFmtId="0" fontId="0" fillId="7" borderId="7" xfId="0" applyFill="1" applyBorder="1" applyAlignment="1">
      <alignment horizontal="left" vertical="top"/>
    </xf>
    <xf numFmtId="0" fontId="16" fillId="14" borderId="5" xfId="0" applyFont="1" applyFill="1" applyBorder="1" applyAlignment="1">
      <alignment horizontal="right" vertical="center"/>
    </xf>
    <xf numFmtId="0" fontId="11" fillId="14" borderId="14" xfId="0" applyFont="1" applyFill="1" applyBorder="1" applyAlignment="1">
      <alignment horizontal="center" vertical="top"/>
    </xf>
    <xf numFmtId="0" fontId="0" fillId="7" borderId="15" xfId="0" applyFill="1" applyBorder="1" applyAlignment="1">
      <alignment horizontal="left" vertical="top"/>
    </xf>
    <xf numFmtId="0" fontId="12" fillId="12" borderId="16" xfId="0" applyFont="1" applyFill="1" applyBorder="1" applyAlignment="1">
      <alignment horizontal="right" vertical="center"/>
    </xf>
    <xf numFmtId="0" fontId="0" fillId="12" borderId="16" xfId="0" applyFill="1" applyBorder="1" applyAlignment="1">
      <alignment horizontal="right" vertical="top"/>
    </xf>
    <xf numFmtId="0" fontId="16" fillId="14" borderId="16" xfId="0" applyFont="1" applyFill="1" applyBorder="1" applyAlignment="1">
      <alignment horizontal="right" vertical="center"/>
    </xf>
    <xf numFmtId="0" fontId="12" fillId="12" borderId="17" xfId="0" applyFont="1" applyFill="1" applyBorder="1" applyAlignment="1">
      <alignment horizontal="right" vertical="center"/>
    </xf>
    <xf numFmtId="0" fontId="17" fillId="8" borderId="18" xfId="0" applyFont="1" applyFill="1" applyBorder="1" applyAlignment="1">
      <alignment horizontal="right" vertical="center" readingOrder="1"/>
    </xf>
    <xf numFmtId="0" fontId="13" fillId="9" borderId="19" xfId="0" applyFont="1" applyFill="1" applyBorder="1" applyAlignment="1" applyProtection="1">
      <alignment horizontal="center" vertical="center" readingOrder="1"/>
      <protection locked="0"/>
    </xf>
    <xf numFmtId="0" fontId="14" fillId="6" borderId="20" xfId="0" applyFont="1" applyFill="1" applyBorder="1" applyAlignment="1">
      <alignment horizontal="center" vertical="top"/>
    </xf>
    <xf numFmtId="0" fontId="0" fillId="7" borderId="20" xfId="0" applyFill="1" applyBorder="1" applyAlignment="1">
      <alignment horizontal="left" vertical="top"/>
    </xf>
    <xf numFmtId="0" fontId="13" fillId="9" borderId="20" xfId="0" applyFont="1" applyFill="1" applyBorder="1" applyAlignment="1" applyProtection="1">
      <alignment horizontal="center" vertical="center"/>
      <protection locked="0"/>
    </xf>
    <xf numFmtId="0" fontId="14" fillId="6" borderId="20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0" fillId="7" borderId="16" xfId="0" applyFill="1" applyBorder="1" applyAlignment="1">
      <alignment horizontal="right" vertical="top"/>
    </xf>
    <xf numFmtId="0" fontId="0" fillId="7" borderId="3" xfId="0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top"/>
    </xf>
    <xf numFmtId="0" fontId="15" fillId="8" borderId="18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left" vertical="top"/>
    </xf>
    <xf numFmtId="0" fontId="30" fillId="13" borderId="17" xfId="0" applyFont="1" applyFill="1" applyBorder="1" applyAlignment="1">
      <alignment horizontal="center" vertical="center"/>
    </xf>
    <xf numFmtId="0" fontId="30" fillId="13" borderId="23" xfId="0" applyFont="1" applyFill="1" applyBorder="1" applyAlignment="1">
      <alignment horizontal="center" vertical="center"/>
    </xf>
    <xf numFmtId="0" fontId="28" fillId="16" borderId="23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top"/>
    </xf>
    <xf numFmtId="0" fontId="8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23" fillId="17" borderId="22" xfId="0" applyFont="1" applyFill="1" applyBorder="1" applyAlignment="1">
      <alignment horizontal="center" vertical="center"/>
    </xf>
    <xf numFmtId="0" fontId="23" fillId="17" borderId="19" xfId="0" applyFont="1" applyFill="1" applyBorder="1" applyAlignment="1">
      <alignment horizontal="center" vertical="center"/>
    </xf>
    <xf numFmtId="0" fontId="29" fillId="16" borderId="23" xfId="0" applyFont="1" applyFill="1" applyBorder="1" applyAlignment="1">
      <alignment horizontal="center" vertical="center" wrapText="1"/>
    </xf>
    <xf numFmtId="0" fontId="29" fillId="16" borderId="21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top"/>
    </xf>
    <xf numFmtId="0" fontId="26" fillId="11" borderId="10" xfId="0" applyFont="1" applyFill="1" applyBorder="1" applyAlignment="1">
      <alignment horizontal="center" vertical="top"/>
    </xf>
    <xf numFmtId="0" fontId="12" fillId="1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00"/>
      <color rgb="FFCCFFFF"/>
      <color rgb="FF0033CC"/>
      <color rgb="FFFF66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19049</xdr:rowOff>
    </xdr:from>
    <xdr:to>
      <xdr:col>1</xdr:col>
      <xdr:colOff>0</xdr:colOff>
      <xdr:row>21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3624"/>
          <a:ext cx="6286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showZeros="0" tabSelected="1" zoomScaleNormal="100" workbookViewId="0">
      <selection activeCell="B1" sqref="B1"/>
    </sheetView>
  </sheetViews>
  <sheetFormatPr defaultColWidth="9.19921875" defaultRowHeight="12.75" x14ac:dyDescent="0.35"/>
  <cols>
    <col min="1" max="1" width="9.265625" style="15" customWidth="1"/>
    <col min="2" max="3" width="6.19921875" style="9" customWidth="1"/>
    <col min="4" max="4" width="7.46484375" style="9" customWidth="1"/>
    <col min="5" max="5" width="6.33203125" style="9" customWidth="1"/>
    <col min="6" max="6" width="7.796875" style="9" customWidth="1"/>
    <col min="7" max="7" width="9.19921875" style="9" customWidth="1"/>
    <col min="8" max="9" width="16.46484375" style="9" hidden="1" customWidth="1"/>
    <col min="10" max="10" width="9.19921875" style="9" hidden="1" customWidth="1"/>
    <col min="11" max="11" width="6.73046875" style="9" customWidth="1"/>
    <col min="12" max="12" width="4.53125" style="9" customWidth="1"/>
    <col min="13" max="16384" width="9.19921875" style="9"/>
  </cols>
  <sheetData>
    <row r="1" spans="1:12" ht="12.75" customHeight="1" thickTop="1" x14ac:dyDescent="0.35">
      <c r="A1" s="42" t="s">
        <v>25</v>
      </c>
      <c r="B1" s="43"/>
      <c r="C1" s="87" t="s">
        <v>30</v>
      </c>
      <c r="D1" s="87"/>
      <c r="E1" s="87"/>
      <c r="F1" s="87"/>
      <c r="G1" s="90" t="s">
        <v>45</v>
      </c>
      <c r="H1" s="90"/>
      <c r="I1" s="90"/>
      <c r="J1" s="91"/>
      <c r="K1" s="59" t="s">
        <v>34</v>
      </c>
      <c r="L1" s="60"/>
    </row>
    <row r="2" spans="1:12" ht="12.75" hidden="1" customHeight="1" x14ac:dyDescent="0.35">
      <c r="A2" s="44"/>
      <c r="B2" s="32"/>
      <c r="C2" s="33"/>
      <c r="D2" s="8" t="s">
        <v>10</v>
      </c>
      <c r="E2" s="8">
        <f>IF(B3=0,0,VLOOKUP(B3,'DL table ball-by-ball'!$A$4:$K$303,HLOOKUP(0,'DL table ball-by-ball'!$B$2:$K$2,1)+2,FALSE))</f>
        <v>0</v>
      </c>
      <c r="F2" s="8" t="s">
        <v>13</v>
      </c>
      <c r="G2" s="8"/>
      <c r="H2" s="33"/>
      <c r="I2" s="20"/>
      <c r="J2" s="49"/>
      <c r="K2" s="69"/>
      <c r="L2" s="62"/>
    </row>
    <row r="3" spans="1:12" ht="12.75" customHeight="1" x14ac:dyDescent="0.35">
      <c r="A3" s="45" t="s">
        <v>26</v>
      </c>
      <c r="B3" s="19"/>
      <c r="C3" s="92" t="s">
        <v>43</v>
      </c>
      <c r="D3" s="92"/>
      <c r="E3" s="16" t="str">
        <f>IF(B3="","",VLOOKUP(B1,MDG_Scores,2,FALSE))</f>
        <v/>
      </c>
      <c r="F3" s="88" t="s">
        <v>28</v>
      </c>
      <c r="G3" s="88" t="s">
        <v>14</v>
      </c>
      <c r="H3" s="20"/>
      <c r="I3" s="20"/>
      <c r="J3" s="49"/>
      <c r="K3" s="55" t="s">
        <v>36</v>
      </c>
      <c r="L3" s="61">
        <f>B9</f>
        <v>0</v>
      </c>
    </row>
    <row r="4" spans="1:12" s="10" customFormat="1" ht="12.75" customHeight="1" x14ac:dyDescent="0.35">
      <c r="A4" s="46" t="s">
        <v>27</v>
      </c>
      <c r="B4" s="34" t="s">
        <v>4</v>
      </c>
      <c r="C4" s="34" t="s">
        <v>1</v>
      </c>
      <c r="D4" s="34" t="s">
        <v>0</v>
      </c>
      <c r="E4" s="34" t="s">
        <v>22</v>
      </c>
      <c r="F4" s="88"/>
      <c r="G4" s="89"/>
      <c r="H4" s="8" t="s">
        <v>5</v>
      </c>
      <c r="I4" s="8" t="s">
        <v>6</v>
      </c>
      <c r="J4" s="67"/>
      <c r="K4" s="55" t="s">
        <v>37</v>
      </c>
      <c r="L4" s="61">
        <f>MAX(C5:C8)</f>
        <v>0</v>
      </c>
    </row>
    <row r="5" spans="1:12" ht="13.5" customHeight="1" x14ac:dyDescent="0.35">
      <c r="A5" s="45">
        <v>1</v>
      </c>
      <c r="B5" s="4"/>
      <c r="C5" s="4"/>
      <c r="D5" s="4"/>
      <c r="E5" s="17">
        <f>IF(D5&lt;&gt;"",$B$3 - ROUNDUP(D5,0) + IF(  D5-ROUNDDOWN(D5,0)=0,0, ((6  -  ( (D5-ROUNDDOWN(D5,0))*10)   ))/10),0)</f>
        <v>0</v>
      </c>
      <c r="F5" s="4"/>
      <c r="G5" s="30">
        <f>IF(F5=0,D5,TRUNC(D5+F5)+IF((D5+F5) - TRUNC(D5+F5)&gt;0,1,0))</f>
        <v>0</v>
      </c>
      <c r="H5" s="5">
        <f>IF(D5="",0,VLOOKUP(ROUND(E5,1),'DL table ball-by-ball'!$A$4:$K$304,HLOOKUP(C5,'DL table ball-by-ball'!$B$2:$K$2,1)+2,FALSE))</f>
        <v>0</v>
      </c>
      <c r="I5" s="5">
        <f>IF(F5="",0,VLOOKUP(ROUND(F5,1),'DL table ball-by-ball'!$A$4:$K$304,HLOOKUP(C5,'DL table ball-by-ball'!$B$2:$K$2,1)+2,FALSE))</f>
        <v>0</v>
      </c>
      <c r="J5" s="50">
        <f>+H5-I5</f>
        <v>0</v>
      </c>
      <c r="K5" s="55" t="s">
        <v>38</v>
      </c>
      <c r="L5" s="61">
        <f>B3</f>
        <v>0</v>
      </c>
    </row>
    <row r="6" spans="1:12" ht="13.5" customHeight="1" x14ac:dyDescent="0.35">
      <c r="A6" s="45">
        <v>2</v>
      </c>
      <c r="B6" s="4"/>
      <c r="C6" s="4"/>
      <c r="D6" s="4"/>
      <c r="E6" s="17">
        <f>IF(D6&lt;&gt;"",($B$3 - (E5-F5) )- ROUNDUP(D6,0) + IF(  D6-ROUNDDOWN(D6,0)=0,0, ((6  -  ( (D6-ROUNDDOWN(D6,0))*10)   ))/10),0)</f>
        <v>0</v>
      </c>
      <c r="F6" s="4">
        <v>0</v>
      </c>
      <c r="G6" s="30">
        <f>IF(F6=0,D6,TRUNC(D6+F6)+IF((D6+F6) - TRUNC(D6+F6)&gt;0,1,0))</f>
        <v>0</v>
      </c>
      <c r="H6" s="5">
        <f>IF(D6="",0,VLOOKUP(ROUND(E6,1),'DL table ball-by-ball'!$A$4:$K$304,HLOOKUP(C6,'DL table ball-by-ball'!$B$2:$K$2,1)+2,FALSE))</f>
        <v>0</v>
      </c>
      <c r="I6" s="5">
        <f>IF(F6="",0,VLOOKUP(ROUND(F6,1),'DL table ball-by-ball'!$A$4:$K$304,HLOOKUP(C6,'DL table ball-by-ball'!$B$2:$K$2,1)+2,FALSE))</f>
        <v>0</v>
      </c>
      <c r="J6" s="50">
        <f>+H6-I6</f>
        <v>0</v>
      </c>
      <c r="K6" s="55" t="s">
        <v>18</v>
      </c>
      <c r="L6" s="63"/>
    </row>
    <row r="7" spans="1:12" ht="13.5" customHeight="1" x14ac:dyDescent="0.35">
      <c r="A7" s="45">
        <v>3</v>
      </c>
      <c r="B7" s="4"/>
      <c r="C7" s="4"/>
      <c r="D7" s="4"/>
      <c r="E7" s="17">
        <f>IF(D7&lt;&gt;"",($B$3 - ((E5-F5)+(E6-F6)) )- ROUNDUP(D7,0) + IF(  D7-ROUNDDOWN(D7,0)=0,0, ((6  -  ( (D7-ROUNDDOWN(D7,0))*10)   ))/10),0)</f>
        <v>0</v>
      </c>
      <c r="F7" s="4"/>
      <c r="G7" s="30">
        <f>IF(F7=0,D7,TRUNC(D7+F7)+IF((D7+F7) - TRUNC(D7+F7)&gt;0,1,0))</f>
        <v>0</v>
      </c>
      <c r="H7" s="5">
        <f>IF(D7="",0,VLOOKUP(ROUND(E7,1),'DL table ball-by-ball'!$A$4:$K$304,HLOOKUP(C7,'DL table ball-by-ball'!$B$2:$K$2,1)+2,FALSE))</f>
        <v>0</v>
      </c>
      <c r="I7" s="5">
        <f>IF(F7="",0,VLOOKUP(ROUND(F7,1),'DL table ball-by-ball'!$A$4:$K$304,HLOOKUP(C7,'DL table ball-by-ball'!$B$2:$K$2,1)+2,FALSE))</f>
        <v>0</v>
      </c>
      <c r="J7" s="50">
        <f>+H7-I7</f>
        <v>0</v>
      </c>
      <c r="K7" s="55" t="s">
        <v>19</v>
      </c>
      <c r="L7" s="63"/>
    </row>
    <row r="8" spans="1:12" ht="13.5" customHeight="1" x14ac:dyDescent="0.35">
      <c r="A8" s="45">
        <v>4</v>
      </c>
      <c r="B8" s="4"/>
      <c r="C8" s="4"/>
      <c r="D8" s="4"/>
      <c r="E8" s="17">
        <f>IF(D8&lt;&gt;"",($B$3 - ((E7-F7)+(E6-F6)+(E7-F7)) )- ROUNDUP(D8,0) + IF(  D8-ROUNDDOWN(D8,0)=0,0, ((6  -  ( (D8-ROUNDDOWN(D8,0))*10)   ))/10),0)</f>
        <v>0</v>
      </c>
      <c r="F8" s="4"/>
      <c r="G8" s="30">
        <f>IF(F8=0,D8,TRUNC(D8+F8)+IF((D8+F8) - TRUNC(D8+F8)&gt;0,1,0))</f>
        <v>0</v>
      </c>
      <c r="H8" s="5">
        <f>IF(D8="",0,VLOOKUP(ROUND(E8,1),'DL table ball-by-ball'!$A$4:$K$304,HLOOKUP(C8,'DL table ball-by-ball'!$B$2:$K$2,1)+2,FALSE))</f>
        <v>0</v>
      </c>
      <c r="I8" s="5">
        <f>IF(F8="",0,VLOOKUP(ROUND(F8,1),'DL table ball-by-ball'!$A$4:$K$304,HLOOKUP(C8,'DL table ball-by-ball'!$B$2:$K$2,1)+2,FALSE))</f>
        <v>0</v>
      </c>
      <c r="J8" s="50">
        <f>+H8-I8</f>
        <v>0</v>
      </c>
      <c r="K8" s="55" t="s">
        <v>15</v>
      </c>
      <c r="L8" s="61">
        <f>L5-L6-L7</f>
        <v>0</v>
      </c>
    </row>
    <row r="9" spans="1:12" ht="12.75" customHeight="1" thickBot="1" x14ac:dyDescent="0.4">
      <c r="A9" s="47" t="s">
        <v>23</v>
      </c>
      <c r="B9" s="19"/>
      <c r="C9" s="35" t="str">
        <f>IF(B11&lt;E9,"CHECK","")</f>
        <v/>
      </c>
      <c r="D9" s="21" t="s">
        <v>15</v>
      </c>
      <c r="E9" s="19"/>
      <c r="F9" s="21" t="s">
        <v>11</v>
      </c>
      <c r="G9" s="36">
        <f>+E9</f>
        <v>0</v>
      </c>
      <c r="H9" s="20"/>
      <c r="I9" s="37" t="s">
        <v>9</v>
      </c>
      <c r="J9" s="68">
        <f>SUM(J5:J8)</f>
        <v>0</v>
      </c>
      <c r="K9" s="58" t="s">
        <v>42</v>
      </c>
      <c r="L9" s="66" t="str">
        <f>IF(L8=0,"",ROUNDDOWN(L7*L10*(L3/(L5-L7)),0)+(L11*6))</f>
        <v/>
      </c>
    </row>
    <row r="10" spans="1:12" ht="13.5" hidden="1" customHeight="1" thickTop="1" thickBot="1" x14ac:dyDescent="0.4">
      <c r="A10" s="47" t="s">
        <v>10</v>
      </c>
      <c r="B10" s="8">
        <f>IF(E2=0,0,E2-J9)</f>
        <v>0</v>
      </c>
      <c r="C10" s="38"/>
      <c r="D10" s="21" t="s">
        <v>12</v>
      </c>
      <c r="E10" s="8">
        <f>IF(E9="",0,VLOOKUP(ROUND(E9,1),'DL table ball-by-ball'!$A$4:$K$304,HLOOKUP(0,'DL table ball-by-ball'!$B$2:$K$2,1)+2,FALSE))</f>
        <v>0</v>
      </c>
      <c r="F10" s="20"/>
      <c r="G10" s="20"/>
      <c r="H10" s="39"/>
      <c r="I10" s="39"/>
      <c r="J10" s="20"/>
      <c r="K10" s="52" t="s">
        <v>21</v>
      </c>
      <c r="L10" s="53">
        <f>IF(L3=0,0,VLOOKUP(L4,Wickets_factor,2,FALSE))</f>
        <v>0</v>
      </c>
    </row>
    <row r="11" spans="1:12" ht="13.5" customHeight="1" thickTop="1" x14ac:dyDescent="0.35">
      <c r="A11" s="47" t="s">
        <v>24</v>
      </c>
      <c r="B11" s="36">
        <f>IF(AND(B5="",B9&gt;0),B3,IF(ISERROR(SMALL(G5:G8,COUNTIF($G$5:$G$8,0)+1)),0,SMALL(G5:G8,COUNTIF($G$5:$G$8,0)+1)))</f>
        <v>0</v>
      </c>
      <c r="C11" s="40" t="str">
        <f>IF(B11&lt;E9,"OVERS","")</f>
        <v/>
      </c>
      <c r="D11" s="21" t="s">
        <v>16</v>
      </c>
      <c r="E11" s="36">
        <f>IF(B10=0,0,ROUNDDOWN(IF(E10&gt;B10,(B9+(E3*(E10-B10)/100)+1),((B9*E10/B10)+1))+L9,0))</f>
        <v>0</v>
      </c>
      <c r="F11" s="88" t="s">
        <v>28</v>
      </c>
      <c r="G11" s="88" t="s">
        <v>14</v>
      </c>
      <c r="H11" s="20"/>
      <c r="I11" s="20"/>
      <c r="J11" s="49"/>
      <c r="K11" s="59" t="s">
        <v>35</v>
      </c>
      <c r="L11" s="60"/>
    </row>
    <row r="12" spans="1:12" ht="12.75" customHeight="1" x14ac:dyDescent="0.35">
      <c r="A12" s="46" t="s">
        <v>27</v>
      </c>
      <c r="B12" s="34" t="s">
        <v>4</v>
      </c>
      <c r="C12" s="34" t="s">
        <v>1</v>
      </c>
      <c r="D12" s="34" t="s">
        <v>0</v>
      </c>
      <c r="E12" s="34" t="s">
        <v>22</v>
      </c>
      <c r="F12" s="88"/>
      <c r="G12" s="89"/>
      <c r="H12" s="39"/>
      <c r="I12" s="39"/>
      <c r="J12" s="49"/>
      <c r="K12" s="55" t="s">
        <v>39</v>
      </c>
      <c r="L12" s="61">
        <f>MAX(B13,B15,B17,B19)</f>
        <v>0</v>
      </c>
    </row>
    <row r="13" spans="1:12" ht="12.75" customHeight="1" x14ac:dyDescent="0.35">
      <c r="A13" s="45">
        <v>1</v>
      </c>
      <c r="B13" s="4"/>
      <c r="C13" s="4"/>
      <c r="D13" s="4"/>
      <c r="E13" s="17">
        <f>IF(D13&lt;&gt;"",$G$9 - ROUNDUP(D13,0) + IF(  D13-ROUNDDOWN(D13,0)=0,0, ((6  -  ( (D13-ROUNDDOWN(D13,0))*10)   ))/10),0)</f>
        <v>0</v>
      </c>
      <c r="F13" s="4"/>
      <c r="G13" s="30" t="str">
        <f>IF(F13=0,"",TRUNC(D13+F13)+IF((D13+F13) - TRUNC(D13+F13)&gt;0,1,0))</f>
        <v/>
      </c>
      <c r="H13" s="5">
        <f>IF(D13="",0,VLOOKUP(ROUND(E13,1),'DL table ball-by-ball'!$A$4:$K$304,HLOOKUP(C13,'DL table ball-by-ball'!$B$2:$K$2,1)+2,FALSE))</f>
        <v>0</v>
      </c>
      <c r="I13" s="5">
        <f>IF(F13="",0,VLOOKUP(ROUND(F13,1),'DL table ball-by-ball'!$A$4:$K$304,HLOOKUP(C13,'DL table ball-by-ball'!$B$2:$K$2,1)+2,FALSE))</f>
        <v>0</v>
      </c>
      <c r="J13" s="50">
        <f>+H13-I13</f>
        <v>0</v>
      </c>
      <c r="K13" s="55" t="s">
        <v>40</v>
      </c>
      <c r="L13" s="61">
        <f>MAX(C13,C15,C17,C19)</f>
        <v>0</v>
      </c>
    </row>
    <row r="14" spans="1:12" ht="15" hidden="1" x14ac:dyDescent="0.35">
      <c r="A14" s="45">
        <f>IF(B13=0,$E$11,F14-B13-L22)</f>
        <v>0</v>
      </c>
      <c r="B14" s="13">
        <f>F13</f>
        <v>0</v>
      </c>
      <c r="C14" s="13">
        <f>IF(C13=0,10,10-C13)</f>
        <v>10</v>
      </c>
      <c r="D14" s="14">
        <f>IF(B14=0,0,A14/B14)</f>
        <v>0</v>
      </c>
      <c r="E14" s="18" t="str">
        <f>IF(F14&lt;&gt;0,F14-1,"")</f>
        <v/>
      </c>
      <c r="F14" s="11"/>
      <c r="G14" s="31">
        <f>F13</f>
        <v>0</v>
      </c>
      <c r="H14" s="41" t="s">
        <v>7</v>
      </c>
      <c r="I14" s="8">
        <f>+E10-J13</f>
        <v>0</v>
      </c>
      <c r="J14" s="49"/>
      <c r="K14" s="56"/>
      <c r="L14" s="62"/>
    </row>
    <row r="15" spans="1:12" ht="12.75" customHeight="1" x14ac:dyDescent="0.35">
      <c r="A15" s="45">
        <v>2</v>
      </c>
      <c r="B15" s="4"/>
      <c r="C15" s="4"/>
      <c r="D15" s="4"/>
      <c r="E15" s="17">
        <f>IF(D15&lt;&gt;"",G13 - ROUNDUP(D15,0) + IF(  D15-ROUNDDOWN(D15,0)=0,0, ((6  -  ( (D15-ROUNDDOWN(D15,0))*10)   ))/10),0)</f>
        <v>0</v>
      </c>
      <c r="F15" s="4"/>
      <c r="G15" s="30" t="str">
        <f>IF(F15=0,"",TRUNC(D15+F15)+IF((D15+F15) - TRUNC(D15+F15)&gt;0,1,0))</f>
        <v/>
      </c>
      <c r="H15" s="5">
        <f>IF(D15="",0,VLOOKUP(ROUND(E15,1),'DL table ball-by-ball'!$A$4:$K$304,HLOOKUP(C15,'DL table ball-by-ball'!$B$2:$K$2,1)+2,FALSE))</f>
        <v>0</v>
      </c>
      <c r="I15" s="5">
        <f>IF(F15="",0,VLOOKUP(ROUND(F15,1),'DL table ball-by-ball'!$A$4:$K$304,HLOOKUP(C15,'DL table ball-by-ball'!$B$2:$K$2,1)+2,FALSE))</f>
        <v>0</v>
      </c>
      <c r="J15" s="50">
        <f>+H15-I15</f>
        <v>0</v>
      </c>
      <c r="K15" s="55" t="s">
        <v>41</v>
      </c>
      <c r="L15" s="61">
        <f>L20+L19+L17</f>
        <v>0</v>
      </c>
    </row>
    <row r="16" spans="1:12" ht="15" hidden="1" x14ac:dyDescent="0.35">
      <c r="A16" s="45">
        <f>IF(B15=0,A14,F16-B15)</f>
        <v>0</v>
      </c>
      <c r="B16" s="13">
        <f>F15</f>
        <v>0</v>
      </c>
      <c r="C16" s="13">
        <f>IF(C13=0,10,10-MAX(C13,C15))</f>
        <v>10</v>
      </c>
      <c r="D16" s="13">
        <f>IF(B16=0,0,A16/B16)</f>
        <v>0</v>
      </c>
      <c r="E16" s="18" t="str">
        <f>IF(F16&lt;&gt;0,F16-1,"")</f>
        <v/>
      </c>
      <c r="F16" s="11">
        <f>IF($B$10=0,0,IF(B13=0,E11,ROUNDDOWN(IF(I16&gt;$B$10,(($B$9)+(E3*(I16-$B$10)/100)+1),(($B$9)*I16/$B$10+1)),0)))</f>
        <v>0</v>
      </c>
      <c r="G16" s="31">
        <f>F15</f>
        <v>0</v>
      </c>
      <c r="H16" s="41" t="s">
        <v>7</v>
      </c>
      <c r="I16" s="8">
        <f>+I14-J15</f>
        <v>0</v>
      </c>
      <c r="J16" s="49"/>
      <c r="K16" s="56"/>
      <c r="L16" s="62"/>
    </row>
    <row r="17" spans="1:12" ht="12.75" customHeight="1" x14ac:dyDescent="0.35">
      <c r="A17" s="45">
        <v>3</v>
      </c>
      <c r="B17" s="4"/>
      <c r="C17" s="4"/>
      <c r="D17" s="4"/>
      <c r="E17" s="17">
        <f>IF(D17&lt;&gt;"",G15 - ROUNDUP(D17,0) + IF(  D17-ROUNDDOWN(D17,0)=0,0, ((6  -  ( (D17-ROUNDDOWN(D17,0))*10)   ))/10),0)</f>
        <v>0</v>
      </c>
      <c r="F17" s="4"/>
      <c r="G17" s="30" t="str">
        <f>IF(F17=0,"",TRUNC(D17+F17)+IF((D17+F17) - TRUNC(D17+F17)&gt;0,1,0))</f>
        <v/>
      </c>
      <c r="H17" s="5">
        <f>IF(D17="",0,VLOOKUP(ROUND(E17,1),'DL table ball-by-ball'!$A$4:$K$304,HLOOKUP(C17,'DL table ball-by-ball'!$B$2:$K$2,1)+2,FALSE))</f>
        <v>0</v>
      </c>
      <c r="I17" s="5">
        <f>IF(F17="",0,VLOOKUP(ROUND(F17,1),'DL table ball-by-ball'!$A$4:$K$304,HLOOKUP(C17,'DL table ball-by-ball'!$B$2:$K$2,1)+2,FALSE))</f>
        <v>0</v>
      </c>
      <c r="J17" s="50">
        <f>+H17-I17</f>
        <v>0</v>
      </c>
      <c r="K17" s="55" t="s">
        <v>18</v>
      </c>
      <c r="L17" s="63"/>
    </row>
    <row r="18" spans="1:12" ht="15" hidden="1" x14ac:dyDescent="0.35">
      <c r="A18" s="45">
        <f>IF(B17=0,A16,F18-B17)</f>
        <v>0</v>
      </c>
      <c r="B18" s="13">
        <f>F17</f>
        <v>0</v>
      </c>
      <c r="C18" s="13">
        <f>IF(C13=0,10,10-MAX(C13,C15,C17))</f>
        <v>10</v>
      </c>
      <c r="D18" s="13">
        <f>IF(B18=0,0,A18/B18)</f>
        <v>0</v>
      </c>
      <c r="E18" s="18" t="str">
        <f>IF(F18&lt;&gt;0,F18-1,"")</f>
        <v/>
      </c>
      <c r="F18" s="11">
        <f>IF($B$10=0,0,IF(B13=0,E11,ROUNDDOWN(IF(I18&gt;$B$10,(($B$9)+(E3*(I18-$B$10)/100)+1),(($B$9)*I18/$B$10+1)),0)))</f>
        <v>0</v>
      </c>
      <c r="G18" s="31">
        <f>F17</f>
        <v>0</v>
      </c>
      <c r="H18" s="41" t="s">
        <v>7</v>
      </c>
      <c r="I18" s="8">
        <f>+I16-J17</f>
        <v>0</v>
      </c>
      <c r="J18" s="49"/>
      <c r="K18" s="55" t="s">
        <v>18</v>
      </c>
      <c r="L18" s="63"/>
    </row>
    <row r="19" spans="1:12" ht="12.75" customHeight="1" thickBot="1" x14ac:dyDescent="0.4">
      <c r="A19" s="79">
        <v>4</v>
      </c>
      <c r="B19" s="29"/>
      <c r="C19" s="29"/>
      <c r="D19" s="29"/>
      <c r="E19" s="28">
        <f>IF(D19&lt;&gt;"",G17 - ROUNDUP(D19,0) + IF(  D19-ROUNDDOWN(D19,0)=0,0, ((6  -  ( (D19-ROUNDDOWN(D19,0))*10)   ))/10),0)</f>
        <v>0</v>
      </c>
      <c r="F19" s="29"/>
      <c r="G19" s="72" t="str">
        <f>IF(F19=0,"",TRUNC(D19+F19)+IF((D19+F19) - TRUNC(D19+F19)&gt;0,1,0))</f>
        <v/>
      </c>
      <c r="H19" s="5">
        <f>IF(D19="",0,VLOOKUP(ROUND(E19,1),'DL table ball-by-ball'!$A$4:$K$304,HLOOKUP(C19,'DL table ball-by-ball'!$B$2:$K$2,1)+2,FALSE))</f>
        <v>0</v>
      </c>
      <c r="I19" s="5">
        <f>IF(F19="",0,VLOOKUP(ROUND(F19,1),'DL table ball-by-ball'!$A$4:$K$304,HLOOKUP(C19,'DL table ball-by-ball'!$B$2:$K$2,1)+2,FALSE))</f>
        <v>0</v>
      </c>
      <c r="J19" s="50">
        <f>+H19-I19</f>
        <v>0</v>
      </c>
      <c r="K19" s="55" t="s">
        <v>19</v>
      </c>
      <c r="L19" s="63"/>
    </row>
    <row r="20" spans="1:12" ht="12.75" customHeight="1" thickTop="1" x14ac:dyDescent="0.35">
      <c r="A20" s="80"/>
      <c r="B20" s="73" t="s">
        <v>8</v>
      </c>
      <c r="C20" s="74" t="s">
        <v>33</v>
      </c>
      <c r="D20" s="74" t="s">
        <v>39</v>
      </c>
      <c r="E20" s="83" t="s">
        <v>29</v>
      </c>
      <c r="F20" s="83"/>
      <c r="G20" s="84"/>
      <c r="H20" s="70"/>
      <c r="I20" s="20"/>
      <c r="J20" s="49"/>
      <c r="K20" s="55" t="s">
        <v>15</v>
      </c>
      <c r="L20" s="64">
        <f>IF(D13="",L8,IF(D19&lt;&gt;"",D19,IF(D17&lt;&gt;"",D17,IF(D15&lt;&gt;"",D15,IF(D13&lt;&gt;"",D13,L8)))))</f>
        <v>0</v>
      </c>
    </row>
    <row r="21" spans="1:12" ht="15.7" hidden="1" customHeight="1" x14ac:dyDescent="0.35">
      <c r="A21" s="81"/>
      <c r="B21" s="75"/>
      <c r="C21" s="20"/>
      <c r="D21" s="20"/>
      <c r="E21" s="20"/>
      <c r="F21" s="20"/>
      <c r="G21" s="62"/>
      <c r="H21" s="12" t="s">
        <v>7</v>
      </c>
      <c r="I21" s="8">
        <f>+I18-J19</f>
        <v>0</v>
      </c>
      <c r="J21" s="49"/>
      <c r="K21" s="57" t="s">
        <v>44</v>
      </c>
      <c r="L21" s="65">
        <f>IF(L13=0,0,VLOOKUP(L13,Wickets_factor,2,FALSE))</f>
        <v>0</v>
      </c>
    </row>
    <row r="22" spans="1:12" ht="13.5" customHeight="1" thickBot="1" x14ac:dyDescent="0.4">
      <c r="A22" s="82"/>
      <c r="B22" s="76">
        <f>IF($B$10=0,0,IF(B13=0,E11,ROUNDDOWN(IF(I21&gt;$B$10,((B9+L9)+(E3*(I21-$B$10)/100)+1),(((B9+L9)*I21/$B$10)+1)),0)))</f>
        <v>0</v>
      </c>
      <c r="C22" s="77" t="str">
        <f>IF(B22&lt;&gt;0,B22-1,"")</f>
        <v/>
      </c>
      <c r="D22" s="78" t="str">
        <f>IF(L12=0,"",L12+L22)</f>
        <v/>
      </c>
      <c r="E22" s="85" t="str">
        <f>IF(L12=0,"",CONCATENATE(IF(L12+L22&lt;C22,CONCATENATE("T2 Lost by ",C22-(L12+L22), " runs (D/L)"),IF(L12+L22&gt;C22,CONCATENATE("T2 Won by ",(L12+L22)-C22, " runs (D/L)"),"Match Tied (D/L)"))))</f>
        <v/>
      </c>
      <c r="F22" s="85"/>
      <c r="G22" s="86"/>
      <c r="H22" s="71"/>
      <c r="I22" s="48"/>
      <c r="J22" s="51"/>
      <c r="K22" s="58" t="s">
        <v>42</v>
      </c>
      <c r="L22" s="66" t="str">
        <f>IF((L15-L17)=0,"",ROUNDDOWN(L19*L21*(L12/(L15-L19)),0)+(L1*6))</f>
        <v/>
      </c>
    </row>
    <row r="23" spans="1:12" ht="13.5" customHeight="1" thickTop="1" x14ac:dyDescent="0.35">
      <c r="H23" s="27"/>
      <c r="I23" s="27"/>
      <c r="L23" s="54"/>
    </row>
    <row r="24" spans="1:12" ht="15.7" customHeight="1" x14ac:dyDescent="0.35"/>
    <row r="25" spans="1:12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2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2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sheetProtection algorithmName="SHA-512" hashValue="7+MyqOseyavMgqj5+gLsPrNI3Wq+0O7a8myY6N4MicDc6jGB1/MyePRTjCKJXbJ+FeSsUWq9dhCkZWbCxSrQDw==" saltValue="XO54CNGpJmPFAJz0r3FoGg==" spinCount="100000" sheet="1" objects="1" scenarios="1" selectLockedCells="1"/>
  <mergeCells count="9">
    <mergeCell ref="E20:G20"/>
    <mergeCell ref="E22:G22"/>
    <mergeCell ref="C1:F1"/>
    <mergeCell ref="G3:G4"/>
    <mergeCell ref="G11:G12"/>
    <mergeCell ref="F3:F4"/>
    <mergeCell ref="F11:F12"/>
    <mergeCell ref="G1:J1"/>
    <mergeCell ref="C3:D3"/>
  </mergeCells>
  <phoneticPr fontId="1" type="noConversion"/>
  <conditionalFormatting sqref="C9">
    <cfRule type="cellIs" dxfId="2" priority="2" operator="equal">
      <formula>"CHECK"</formula>
    </cfRule>
  </conditionalFormatting>
  <conditionalFormatting sqref="C11">
    <cfRule type="cellIs" dxfId="1" priority="1" operator="equal">
      <formula>"OVERS"</formula>
    </cfRule>
  </conditionalFormatting>
  <conditionalFormatting sqref="E9">
    <cfRule type="expression" dxfId="0" priority="13">
      <formula>B11&lt;E9</formula>
    </cfRule>
  </conditionalFormatting>
  <dataValidations count="6">
    <dataValidation type="custom" allowBlank="1" showInputMessage="1" showErrorMessage="1" error="Overs cannot be more than stipulated match overs!" sqref="B3" xr:uid="{00000000-0002-0000-0000-000000000000}">
      <formula1>B3&lt;=B1</formula1>
    </dataValidation>
    <dataValidation type="custom" allowBlank="1" showInputMessage="1" showErrorMessage="1" error="Team2 overs cannot be more than Team1 overs." sqref="E9" xr:uid="{00000000-0002-0000-0000-000001000000}">
      <formula1>B11&gt;=E9</formula1>
    </dataValidation>
    <dataValidation type="custom" allowBlank="1" showErrorMessage="1" error="Please remove value from other team late overs" prompt="Both teams cannot be accounted for being late" sqref="L11" xr:uid="{520A0736-7D3E-46F8-9B1B-66E1AE6D2638}">
      <formula1>IF(L1&gt;0,L11=0)</formula1>
    </dataValidation>
    <dataValidation type="whole" allowBlank="1" showInputMessage="1" showErrorMessage="1" sqref="L4 L13 C5:C8 C13 C15 C17 C19" xr:uid="{764BBC23-E408-4672-B4DA-2D2FCCFEC31D}">
      <formula1>0</formula1>
      <formula2>9</formula2>
    </dataValidation>
    <dataValidation type="custom" allowBlank="1" showErrorMessage="1" error="Please remove value from other team late overs" prompt="Both teams cannot be accounted for being late" sqref="L1" xr:uid="{F7ACEC43-5B4F-44AF-871F-4CCCB4B0926E}">
      <formula1>IF(L11&gt;0,L1=0)</formula1>
    </dataValidation>
    <dataValidation type="list" allowBlank="1" showInputMessage="1" showErrorMessage="1" sqref="B2" xr:uid="{00000000-0002-0000-0000-000002000000}">
      <formula1>#REF!</formula1>
    </dataValidation>
  </dataValidations>
  <printOptions gridLines="1"/>
  <pageMargins left="0.35" right="0.25" top="0.42" bottom="0.38" header="0.17" footer="0.17"/>
  <pageSetup orientation="landscape" r:id="rId1"/>
  <headerFooter alignWithMargins="0"/>
  <ignoredErrors>
    <ignoredError sqref="E15 E17 G15 G17 L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5FE8EB-46CF-4485-8FC2-844353B71456}">
          <x14:formula1>
            <xm:f>Attributes!$D$2:$D$5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357E-2983-49F4-B027-E48F4F431A26}">
  <dimension ref="A1:E12"/>
  <sheetViews>
    <sheetView workbookViewId="0">
      <selection activeCell="A3" sqref="A3"/>
    </sheetView>
  </sheetViews>
  <sheetFormatPr defaultRowHeight="12.75" x14ac:dyDescent="0.35"/>
  <sheetData>
    <row r="1" spans="1:5" x14ac:dyDescent="0.35">
      <c r="A1" s="26" t="s">
        <v>32</v>
      </c>
      <c r="D1" s="26" t="s">
        <v>31</v>
      </c>
    </row>
    <row r="2" spans="1:5" x14ac:dyDescent="0.35">
      <c r="A2" s="25" t="s">
        <v>20</v>
      </c>
      <c r="B2" s="25" t="s">
        <v>17</v>
      </c>
      <c r="D2">
        <v>15</v>
      </c>
      <c r="E2">
        <v>90</v>
      </c>
    </row>
    <row r="3" spans="1:5" x14ac:dyDescent="0.35">
      <c r="A3" s="22">
        <v>0</v>
      </c>
      <c r="B3" s="23">
        <v>2</v>
      </c>
      <c r="D3">
        <v>20</v>
      </c>
      <c r="E3">
        <v>120</v>
      </c>
    </row>
    <row r="4" spans="1:5" x14ac:dyDescent="0.35">
      <c r="A4" s="24">
        <v>1</v>
      </c>
      <c r="B4" s="23">
        <v>2</v>
      </c>
      <c r="D4">
        <v>25</v>
      </c>
      <c r="E4">
        <v>150</v>
      </c>
    </row>
    <row r="5" spans="1:5" x14ac:dyDescent="0.35">
      <c r="A5" s="24">
        <v>2</v>
      </c>
      <c r="B5" s="23">
        <v>2</v>
      </c>
      <c r="D5">
        <v>50</v>
      </c>
      <c r="E5">
        <v>175</v>
      </c>
    </row>
    <row r="6" spans="1:5" x14ac:dyDescent="0.35">
      <c r="A6" s="24">
        <v>3</v>
      </c>
      <c r="B6" s="23">
        <v>2</v>
      </c>
    </row>
    <row r="7" spans="1:5" x14ac:dyDescent="0.35">
      <c r="A7" s="24">
        <v>4</v>
      </c>
      <c r="B7" s="23">
        <v>2</v>
      </c>
    </row>
    <row r="8" spans="1:5" x14ac:dyDescent="0.35">
      <c r="A8" s="24">
        <v>5</v>
      </c>
      <c r="B8" s="23">
        <v>1.5</v>
      </c>
    </row>
    <row r="9" spans="1:5" x14ac:dyDescent="0.35">
      <c r="A9" s="24">
        <v>6</v>
      </c>
      <c r="B9" s="23">
        <v>1.5</v>
      </c>
    </row>
    <row r="10" spans="1:5" x14ac:dyDescent="0.35">
      <c r="A10" s="24">
        <v>7</v>
      </c>
      <c r="B10" s="23">
        <v>1.5</v>
      </c>
    </row>
    <row r="11" spans="1:5" x14ac:dyDescent="0.35">
      <c r="A11" s="24">
        <v>8</v>
      </c>
      <c r="B11" s="23">
        <v>1</v>
      </c>
    </row>
    <row r="12" spans="1:5" x14ac:dyDescent="0.35">
      <c r="A12" s="24">
        <v>9</v>
      </c>
      <c r="B12" s="23">
        <v>1</v>
      </c>
    </row>
  </sheetData>
  <sheetProtection algorithmName="SHA-512" hashValue="EE1HQKY3RbH+MrNVWUe7QPs5j/yOyVqZQVj/Fvr5oUKd33ugAye9sq2hLin5c3dkDbKmxJ06mwY3Olk2z4FLXA==" saltValue="2fen+akEszIzd0VQUloRi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04"/>
  <sheetViews>
    <sheetView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I147" sqref="I147"/>
    </sheetView>
  </sheetViews>
  <sheetFormatPr defaultRowHeight="13.15" x14ac:dyDescent="0.4"/>
  <cols>
    <col min="1" max="1" width="10.06640625" style="1" bestFit="1" customWidth="1"/>
    <col min="2" max="6" width="5" style="3" bestFit="1" customWidth="1"/>
    <col min="7" max="7" width="4" style="3" bestFit="1" customWidth="1"/>
    <col min="8" max="8" width="5" style="3" bestFit="1" customWidth="1"/>
    <col min="9" max="9" width="4" style="3" bestFit="1" customWidth="1"/>
    <col min="10" max="10" width="5" style="3" bestFit="1" customWidth="1"/>
    <col min="11" max="11" width="4" style="3" bestFit="1" customWidth="1"/>
  </cols>
  <sheetData>
    <row r="1" spans="1:12" s="2" customFormat="1" x14ac:dyDescent="0.4">
      <c r="A1" s="1"/>
      <c r="B1" s="93" t="s">
        <v>2</v>
      </c>
      <c r="C1" s="93"/>
      <c r="D1" s="93"/>
      <c r="E1" s="93"/>
      <c r="F1" s="93"/>
      <c r="G1" s="93"/>
      <c r="H1" s="93"/>
      <c r="I1" s="93"/>
      <c r="J1" s="93"/>
      <c r="K1" s="93"/>
    </row>
    <row r="2" spans="1:12" s="2" customFormat="1" x14ac:dyDescent="0.4">
      <c r="A2" s="1" t="s">
        <v>3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</row>
    <row r="3" spans="1:12" s="2" customFormat="1" hidden="1" x14ac:dyDescent="0.4">
      <c r="A3" s="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2" ht="12.75" x14ac:dyDescent="0.35">
      <c r="A4" s="6">
        <v>50</v>
      </c>
      <c r="B4" s="6">
        <v>100</v>
      </c>
      <c r="C4" s="6">
        <v>93.4</v>
      </c>
      <c r="D4" s="6">
        <v>85.1</v>
      </c>
      <c r="E4" s="6">
        <v>74.900000000000006</v>
      </c>
      <c r="F4" s="6">
        <v>62.7</v>
      </c>
      <c r="G4" s="6">
        <v>49</v>
      </c>
      <c r="H4" s="6">
        <v>34.9</v>
      </c>
      <c r="I4" s="6">
        <v>22</v>
      </c>
      <c r="J4" s="6">
        <v>11.9</v>
      </c>
      <c r="K4" s="6">
        <v>4.7</v>
      </c>
      <c r="L4" s="6">
        <v>50</v>
      </c>
    </row>
    <row r="5" spans="1:12" x14ac:dyDescent="0.4">
      <c r="A5" s="7">
        <v>49.5</v>
      </c>
      <c r="B5" s="7">
        <v>99.8</v>
      </c>
      <c r="C5" s="7">
        <v>93.2</v>
      </c>
      <c r="D5" s="7">
        <v>85</v>
      </c>
      <c r="E5" s="7">
        <v>74.8</v>
      </c>
      <c r="F5" s="7">
        <v>62.7</v>
      </c>
      <c r="G5" s="7">
        <v>49</v>
      </c>
      <c r="H5" s="7">
        <v>34.9</v>
      </c>
      <c r="I5" s="7">
        <v>22</v>
      </c>
      <c r="J5" s="7">
        <v>11.9</v>
      </c>
      <c r="K5" s="7">
        <v>4.7</v>
      </c>
      <c r="L5" s="7">
        <v>49.5</v>
      </c>
    </row>
    <row r="6" spans="1:12" x14ac:dyDescent="0.4">
      <c r="A6" s="7">
        <v>49.4</v>
      </c>
      <c r="B6" s="7">
        <v>99.7</v>
      </c>
      <c r="C6" s="7">
        <v>93.1</v>
      </c>
      <c r="D6" s="7">
        <v>84.9</v>
      </c>
      <c r="E6" s="7">
        <v>74.7</v>
      </c>
      <c r="F6" s="7">
        <v>62.6</v>
      </c>
      <c r="G6" s="7">
        <v>48.9</v>
      </c>
      <c r="H6" s="7">
        <v>34.9</v>
      </c>
      <c r="I6" s="7">
        <v>22</v>
      </c>
      <c r="J6" s="7">
        <v>11.9</v>
      </c>
      <c r="K6" s="7">
        <v>4.7</v>
      </c>
      <c r="L6" s="7">
        <v>49.4</v>
      </c>
    </row>
    <row r="7" spans="1:12" x14ac:dyDescent="0.4">
      <c r="A7" s="7">
        <v>49.3</v>
      </c>
      <c r="B7" s="7">
        <v>99.5</v>
      </c>
      <c r="C7" s="7">
        <v>93</v>
      </c>
      <c r="D7" s="7">
        <v>84.8</v>
      </c>
      <c r="E7" s="7">
        <v>74.599999999999994</v>
      </c>
      <c r="F7" s="7">
        <v>62.6</v>
      </c>
      <c r="G7" s="7">
        <v>48.9</v>
      </c>
      <c r="H7" s="7">
        <v>34.9</v>
      </c>
      <c r="I7" s="7">
        <v>22</v>
      </c>
      <c r="J7" s="7">
        <v>11.9</v>
      </c>
      <c r="K7" s="7">
        <v>4.7</v>
      </c>
      <c r="L7" s="7">
        <v>49.3</v>
      </c>
    </row>
    <row r="8" spans="1:12" x14ac:dyDescent="0.4">
      <c r="A8" s="7">
        <v>49.2</v>
      </c>
      <c r="B8" s="7">
        <v>99.4</v>
      </c>
      <c r="C8" s="7">
        <v>92.8</v>
      </c>
      <c r="D8" s="7">
        <v>84.7</v>
      </c>
      <c r="E8" s="7">
        <v>74.599999999999994</v>
      </c>
      <c r="F8" s="7">
        <v>62.5</v>
      </c>
      <c r="G8" s="7">
        <v>48.9</v>
      </c>
      <c r="H8" s="7">
        <v>34.9</v>
      </c>
      <c r="I8" s="7">
        <v>22</v>
      </c>
      <c r="J8" s="7">
        <v>11.9</v>
      </c>
      <c r="K8" s="7">
        <v>4.7</v>
      </c>
      <c r="L8" s="7">
        <v>49.2</v>
      </c>
    </row>
    <row r="9" spans="1:12" x14ac:dyDescent="0.4">
      <c r="A9" s="7">
        <v>49.1</v>
      </c>
      <c r="B9" s="7">
        <v>99.2</v>
      </c>
      <c r="C9" s="7">
        <v>92.7</v>
      </c>
      <c r="D9" s="7">
        <v>84.6</v>
      </c>
      <c r="E9" s="7">
        <v>74.5</v>
      </c>
      <c r="F9" s="7">
        <v>62.5</v>
      </c>
      <c r="G9" s="7">
        <v>48.9</v>
      </c>
      <c r="H9" s="7">
        <v>34.9</v>
      </c>
      <c r="I9" s="7">
        <v>22</v>
      </c>
      <c r="J9" s="7">
        <v>11.9</v>
      </c>
      <c r="K9" s="7">
        <v>4.7</v>
      </c>
      <c r="L9" s="7">
        <v>49.1</v>
      </c>
    </row>
    <row r="10" spans="1:12" ht="12.75" x14ac:dyDescent="0.35">
      <c r="A10" s="6">
        <v>49</v>
      </c>
      <c r="B10" s="6">
        <v>99.1</v>
      </c>
      <c r="C10" s="6">
        <v>92.6</v>
      </c>
      <c r="D10" s="6">
        <v>84.5</v>
      </c>
      <c r="E10" s="6">
        <v>74.400000000000006</v>
      </c>
      <c r="F10" s="6">
        <v>62.5</v>
      </c>
      <c r="G10" s="6">
        <v>48.9</v>
      </c>
      <c r="H10" s="6">
        <v>34.9</v>
      </c>
      <c r="I10" s="6">
        <v>22</v>
      </c>
      <c r="J10" s="6">
        <v>11.9</v>
      </c>
      <c r="K10" s="6">
        <v>4.7</v>
      </c>
      <c r="L10" s="6">
        <v>49</v>
      </c>
    </row>
    <row r="11" spans="1:12" x14ac:dyDescent="0.4">
      <c r="A11" s="7">
        <v>48.5</v>
      </c>
      <c r="B11" s="7">
        <v>98.9</v>
      </c>
      <c r="C11" s="7">
        <v>92.4</v>
      </c>
      <c r="D11" s="7">
        <v>84.4</v>
      </c>
      <c r="E11" s="7">
        <v>74.400000000000006</v>
      </c>
      <c r="F11" s="7">
        <v>62.4</v>
      </c>
      <c r="G11" s="7">
        <v>48.9</v>
      </c>
      <c r="H11" s="7">
        <v>34.9</v>
      </c>
      <c r="I11" s="7">
        <v>22</v>
      </c>
      <c r="J11" s="7">
        <v>11.9</v>
      </c>
      <c r="K11" s="7">
        <v>4.7</v>
      </c>
      <c r="L11" s="7">
        <v>48.5</v>
      </c>
    </row>
    <row r="12" spans="1:12" x14ac:dyDescent="0.4">
      <c r="A12" s="7">
        <v>48.4</v>
      </c>
      <c r="B12" s="7">
        <v>98.7</v>
      </c>
      <c r="C12" s="7">
        <v>92.3</v>
      </c>
      <c r="D12" s="7">
        <v>84.3</v>
      </c>
      <c r="E12" s="7">
        <v>74.3</v>
      </c>
      <c r="F12" s="7">
        <v>62.4</v>
      </c>
      <c r="G12" s="7">
        <v>48.8</v>
      </c>
      <c r="H12" s="7">
        <v>34.9</v>
      </c>
      <c r="I12" s="7">
        <v>22</v>
      </c>
      <c r="J12" s="7">
        <v>11.9</v>
      </c>
      <c r="K12" s="7">
        <v>4.7</v>
      </c>
      <c r="L12" s="7">
        <v>48.4</v>
      </c>
    </row>
    <row r="13" spans="1:12" x14ac:dyDescent="0.4">
      <c r="A13" s="7">
        <v>48.3</v>
      </c>
      <c r="B13" s="7">
        <v>98.6</v>
      </c>
      <c r="C13" s="7">
        <v>92.2</v>
      </c>
      <c r="D13" s="7">
        <v>84.2</v>
      </c>
      <c r="E13" s="7">
        <v>74.2</v>
      </c>
      <c r="F13" s="7">
        <v>62.3</v>
      </c>
      <c r="G13" s="7">
        <v>48.8</v>
      </c>
      <c r="H13" s="7">
        <v>34.9</v>
      </c>
      <c r="I13" s="7">
        <v>22</v>
      </c>
      <c r="J13" s="7">
        <v>11.9</v>
      </c>
      <c r="K13" s="7">
        <v>4.7</v>
      </c>
      <c r="L13" s="7">
        <v>48.3</v>
      </c>
    </row>
    <row r="14" spans="1:12" x14ac:dyDescent="0.4">
      <c r="A14" s="7">
        <v>48.2</v>
      </c>
      <c r="B14" s="7">
        <v>98.4</v>
      </c>
      <c r="C14" s="7">
        <v>92</v>
      </c>
      <c r="D14" s="7">
        <v>84</v>
      </c>
      <c r="E14" s="7">
        <v>74.099999999999994</v>
      </c>
      <c r="F14" s="7">
        <v>62.3</v>
      </c>
      <c r="G14" s="7">
        <v>48.8</v>
      </c>
      <c r="H14" s="7">
        <v>34.9</v>
      </c>
      <c r="I14" s="7">
        <v>22</v>
      </c>
      <c r="J14" s="7">
        <v>11.9</v>
      </c>
      <c r="K14" s="7">
        <v>4.7</v>
      </c>
      <c r="L14" s="7">
        <v>48.2</v>
      </c>
    </row>
    <row r="15" spans="1:12" x14ac:dyDescent="0.4">
      <c r="A15" s="7">
        <v>48.1</v>
      </c>
      <c r="B15" s="7">
        <v>98.2</v>
      </c>
      <c r="C15" s="7">
        <v>91.9</v>
      </c>
      <c r="D15" s="7">
        <v>83.9</v>
      </c>
      <c r="E15" s="7">
        <v>74.099999999999994</v>
      </c>
      <c r="F15" s="7">
        <v>62.2</v>
      </c>
      <c r="G15" s="7">
        <v>48.8</v>
      </c>
      <c r="H15" s="7">
        <v>34.9</v>
      </c>
      <c r="I15" s="7">
        <v>22</v>
      </c>
      <c r="J15" s="7">
        <v>11.9</v>
      </c>
      <c r="K15" s="7">
        <v>4.7</v>
      </c>
      <c r="L15" s="7">
        <v>48.1</v>
      </c>
    </row>
    <row r="16" spans="1:12" ht="12.75" x14ac:dyDescent="0.35">
      <c r="A16" s="6">
        <v>48</v>
      </c>
      <c r="B16" s="6">
        <v>98.1</v>
      </c>
      <c r="C16" s="6">
        <v>91.7</v>
      </c>
      <c r="D16" s="6">
        <v>83.8</v>
      </c>
      <c r="E16" s="6">
        <v>74</v>
      </c>
      <c r="F16" s="6">
        <v>62.2</v>
      </c>
      <c r="G16" s="6">
        <v>48.8</v>
      </c>
      <c r="H16" s="6">
        <v>34.9</v>
      </c>
      <c r="I16" s="6">
        <v>22</v>
      </c>
      <c r="J16" s="6">
        <v>11.9</v>
      </c>
      <c r="K16" s="6">
        <v>4.7</v>
      </c>
      <c r="L16" s="6">
        <v>48</v>
      </c>
    </row>
    <row r="17" spans="1:12" x14ac:dyDescent="0.4">
      <c r="A17" s="7">
        <v>47.5</v>
      </c>
      <c r="B17" s="7">
        <v>97.9</v>
      </c>
      <c r="C17" s="7">
        <v>91.6</v>
      </c>
      <c r="D17" s="7">
        <v>83.7</v>
      </c>
      <c r="E17" s="7">
        <v>73.900000000000006</v>
      </c>
      <c r="F17" s="7">
        <v>62.2</v>
      </c>
      <c r="G17" s="7">
        <v>48.7</v>
      </c>
      <c r="H17" s="7">
        <v>34.9</v>
      </c>
      <c r="I17" s="7">
        <v>22</v>
      </c>
      <c r="J17" s="7">
        <v>11.9</v>
      </c>
      <c r="K17" s="7">
        <v>4.7</v>
      </c>
      <c r="L17" s="7">
        <v>47.5</v>
      </c>
    </row>
    <row r="18" spans="1:12" x14ac:dyDescent="0.4">
      <c r="A18" s="7">
        <v>47.4</v>
      </c>
      <c r="B18" s="7">
        <v>97.8</v>
      </c>
      <c r="C18" s="7">
        <v>91.5</v>
      </c>
      <c r="D18" s="7">
        <v>83.6</v>
      </c>
      <c r="E18" s="7">
        <v>73.8</v>
      </c>
      <c r="F18" s="7">
        <v>62.1</v>
      </c>
      <c r="G18" s="7">
        <v>48.7</v>
      </c>
      <c r="H18" s="7">
        <v>34.9</v>
      </c>
      <c r="I18" s="7">
        <v>22</v>
      </c>
      <c r="J18" s="7">
        <v>11.9</v>
      </c>
      <c r="K18" s="7">
        <v>4.7</v>
      </c>
      <c r="L18" s="7">
        <v>47.4</v>
      </c>
    </row>
    <row r="19" spans="1:12" x14ac:dyDescent="0.4">
      <c r="A19" s="7">
        <v>47.3</v>
      </c>
      <c r="B19" s="7">
        <v>97.6</v>
      </c>
      <c r="C19" s="7">
        <v>91.3</v>
      </c>
      <c r="D19" s="7">
        <v>83.5</v>
      </c>
      <c r="E19" s="7">
        <v>73.8</v>
      </c>
      <c r="F19" s="7">
        <v>62.1</v>
      </c>
      <c r="G19" s="7">
        <v>48.7</v>
      </c>
      <c r="H19" s="7">
        <v>34.9</v>
      </c>
      <c r="I19" s="7">
        <v>22</v>
      </c>
      <c r="J19" s="7">
        <v>11.9</v>
      </c>
      <c r="K19" s="7">
        <v>4.7</v>
      </c>
      <c r="L19" s="7">
        <v>47.3</v>
      </c>
    </row>
    <row r="20" spans="1:12" x14ac:dyDescent="0.4">
      <c r="A20" s="7">
        <v>47.2</v>
      </c>
      <c r="B20" s="7">
        <v>97.4</v>
      </c>
      <c r="C20" s="7">
        <v>91.2</v>
      </c>
      <c r="D20" s="7">
        <v>83.4</v>
      </c>
      <c r="E20" s="7">
        <v>73.7</v>
      </c>
      <c r="F20" s="7">
        <v>62</v>
      </c>
      <c r="G20" s="7">
        <v>48.7</v>
      </c>
      <c r="H20" s="7">
        <v>34.9</v>
      </c>
      <c r="I20" s="7">
        <v>22</v>
      </c>
      <c r="J20" s="7">
        <v>11.9</v>
      </c>
      <c r="K20" s="7">
        <v>4.7</v>
      </c>
      <c r="L20" s="7">
        <v>47.2</v>
      </c>
    </row>
    <row r="21" spans="1:12" x14ac:dyDescent="0.4">
      <c r="A21" s="7">
        <v>47.1</v>
      </c>
      <c r="B21" s="7">
        <v>97.3</v>
      </c>
      <c r="C21" s="7">
        <v>91</v>
      </c>
      <c r="D21" s="7">
        <v>83.3</v>
      </c>
      <c r="E21" s="7">
        <v>73.599999999999994</v>
      </c>
      <c r="F21" s="7">
        <v>62</v>
      </c>
      <c r="G21" s="7">
        <v>48.7</v>
      </c>
      <c r="H21" s="7">
        <v>34.9</v>
      </c>
      <c r="I21" s="7">
        <v>22</v>
      </c>
      <c r="J21" s="7">
        <v>11.9</v>
      </c>
      <c r="K21" s="7">
        <v>4.7</v>
      </c>
      <c r="L21" s="7">
        <v>47.1</v>
      </c>
    </row>
    <row r="22" spans="1:12" ht="12.75" x14ac:dyDescent="0.35">
      <c r="A22" s="6">
        <v>47</v>
      </c>
      <c r="B22" s="6">
        <v>97.1</v>
      </c>
      <c r="C22" s="6">
        <v>90.9</v>
      </c>
      <c r="D22" s="6">
        <v>83.2</v>
      </c>
      <c r="E22" s="6">
        <v>73.5</v>
      </c>
      <c r="F22" s="6">
        <v>61.9</v>
      </c>
      <c r="G22" s="6">
        <v>48.6</v>
      </c>
      <c r="H22" s="6">
        <v>34.9</v>
      </c>
      <c r="I22" s="6">
        <v>22</v>
      </c>
      <c r="J22" s="6">
        <v>11.9</v>
      </c>
      <c r="K22" s="6">
        <v>4.7</v>
      </c>
      <c r="L22" s="6">
        <v>47</v>
      </c>
    </row>
    <row r="23" spans="1:12" x14ac:dyDescent="0.4">
      <c r="A23" s="7">
        <v>46.5</v>
      </c>
      <c r="B23" s="7">
        <v>96.9</v>
      </c>
      <c r="C23" s="7">
        <v>90.8</v>
      </c>
      <c r="D23" s="7">
        <v>83.1</v>
      </c>
      <c r="E23" s="7">
        <v>73.400000000000006</v>
      </c>
      <c r="F23" s="7">
        <v>61.9</v>
      </c>
      <c r="G23" s="7">
        <v>48.6</v>
      </c>
      <c r="H23" s="7">
        <v>34.9</v>
      </c>
      <c r="I23" s="7">
        <v>22</v>
      </c>
      <c r="J23" s="7">
        <v>11.9</v>
      </c>
      <c r="K23" s="7">
        <v>4.7</v>
      </c>
      <c r="L23" s="7">
        <v>46.5</v>
      </c>
    </row>
    <row r="24" spans="1:12" x14ac:dyDescent="0.4">
      <c r="A24" s="7">
        <v>46.4</v>
      </c>
      <c r="B24" s="7">
        <v>96.7</v>
      </c>
      <c r="C24" s="7">
        <v>90.6</v>
      </c>
      <c r="D24" s="7">
        <v>82.9</v>
      </c>
      <c r="E24" s="7">
        <v>73.400000000000006</v>
      </c>
      <c r="F24" s="7">
        <v>61.8</v>
      </c>
      <c r="G24" s="7">
        <v>48.6</v>
      </c>
      <c r="H24" s="7">
        <v>34.9</v>
      </c>
      <c r="I24" s="7">
        <v>22</v>
      </c>
      <c r="J24" s="7">
        <v>11.9</v>
      </c>
      <c r="K24" s="7">
        <v>4.7</v>
      </c>
      <c r="L24" s="7">
        <v>46.4</v>
      </c>
    </row>
    <row r="25" spans="1:12" x14ac:dyDescent="0.4">
      <c r="A25" s="7">
        <v>46.3</v>
      </c>
      <c r="B25" s="7">
        <v>96.6</v>
      </c>
      <c r="C25" s="7">
        <v>90.5</v>
      </c>
      <c r="D25" s="7">
        <v>82.8</v>
      </c>
      <c r="E25" s="7">
        <v>73.3</v>
      </c>
      <c r="F25" s="7">
        <v>61.8</v>
      </c>
      <c r="G25" s="7">
        <v>48.6</v>
      </c>
      <c r="H25" s="7">
        <v>34.799999999999997</v>
      </c>
      <c r="I25" s="7">
        <v>22</v>
      </c>
      <c r="J25" s="7">
        <v>11.9</v>
      </c>
      <c r="K25" s="7">
        <v>4.7</v>
      </c>
      <c r="L25" s="7">
        <v>46.3</v>
      </c>
    </row>
    <row r="26" spans="1:12" x14ac:dyDescent="0.4">
      <c r="A26" s="7">
        <v>46.2</v>
      </c>
      <c r="B26" s="7">
        <v>96.4</v>
      </c>
      <c r="C26" s="7">
        <v>90.3</v>
      </c>
      <c r="D26" s="7">
        <v>82.7</v>
      </c>
      <c r="E26" s="7">
        <v>73.2</v>
      </c>
      <c r="F26" s="7">
        <v>61.7</v>
      </c>
      <c r="G26" s="7">
        <v>48.6</v>
      </c>
      <c r="H26" s="7">
        <v>34.799999999999997</v>
      </c>
      <c r="I26" s="7">
        <v>22</v>
      </c>
      <c r="J26" s="7">
        <v>11.9</v>
      </c>
      <c r="K26" s="7">
        <v>4.7</v>
      </c>
      <c r="L26" s="7">
        <v>46.2</v>
      </c>
    </row>
    <row r="27" spans="1:12" x14ac:dyDescent="0.4">
      <c r="A27" s="7">
        <v>46.1</v>
      </c>
      <c r="B27" s="7">
        <v>96.2</v>
      </c>
      <c r="C27" s="7">
        <v>90.2</v>
      </c>
      <c r="D27" s="7">
        <v>82.6</v>
      </c>
      <c r="E27" s="7">
        <v>73.099999999999994</v>
      </c>
      <c r="F27" s="7">
        <v>61.7</v>
      </c>
      <c r="G27" s="7">
        <v>48.5</v>
      </c>
      <c r="H27" s="7">
        <v>34.799999999999997</v>
      </c>
      <c r="I27" s="7">
        <v>22</v>
      </c>
      <c r="J27" s="7">
        <v>11.9</v>
      </c>
      <c r="K27" s="7">
        <v>4.7</v>
      </c>
      <c r="L27" s="7">
        <v>46.1</v>
      </c>
    </row>
    <row r="28" spans="1:12" ht="12.75" x14ac:dyDescent="0.35">
      <c r="A28" s="6">
        <v>46</v>
      </c>
      <c r="B28" s="6">
        <v>96.1</v>
      </c>
      <c r="C28" s="6">
        <v>90</v>
      </c>
      <c r="D28" s="6">
        <v>82.5</v>
      </c>
      <c r="E28" s="6">
        <v>73</v>
      </c>
      <c r="F28" s="6">
        <v>61.6</v>
      </c>
      <c r="G28" s="6">
        <v>48.5</v>
      </c>
      <c r="H28" s="6">
        <v>34.799999999999997</v>
      </c>
      <c r="I28" s="6">
        <v>22</v>
      </c>
      <c r="J28" s="6">
        <v>11.9</v>
      </c>
      <c r="K28" s="6">
        <v>4.7</v>
      </c>
      <c r="L28" s="6">
        <v>46</v>
      </c>
    </row>
    <row r="29" spans="1:12" x14ac:dyDescent="0.4">
      <c r="A29" s="7">
        <v>45.5</v>
      </c>
      <c r="B29" s="7">
        <v>95.9</v>
      </c>
      <c r="C29" s="7">
        <v>89.9</v>
      </c>
      <c r="D29" s="7">
        <v>82.4</v>
      </c>
      <c r="E29" s="7">
        <v>73</v>
      </c>
      <c r="F29" s="7">
        <v>61.6</v>
      </c>
      <c r="G29" s="7">
        <v>48.5</v>
      </c>
      <c r="H29" s="7">
        <v>34.799999999999997</v>
      </c>
      <c r="I29" s="7">
        <v>22</v>
      </c>
      <c r="J29" s="7">
        <v>11.9</v>
      </c>
      <c r="K29" s="7">
        <v>4.7</v>
      </c>
      <c r="L29" s="7">
        <v>45.5</v>
      </c>
    </row>
    <row r="30" spans="1:12" x14ac:dyDescent="0.4">
      <c r="A30" s="7">
        <v>45.4</v>
      </c>
      <c r="B30" s="7">
        <v>95.7</v>
      </c>
      <c r="C30" s="7">
        <v>89.7</v>
      </c>
      <c r="D30" s="7">
        <v>82.3</v>
      </c>
      <c r="E30" s="7">
        <v>72.900000000000006</v>
      </c>
      <c r="F30" s="7">
        <v>61.5</v>
      </c>
      <c r="G30" s="7">
        <v>48.5</v>
      </c>
      <c r="H30" s="7">
        <v>34.799999999999997</v>
      </c>
      <c r="I30" s="7">
        <v>22</v>
      </c>
      <c r="J30" s="7">
        <v>11.9</v>
      </c>
      <c r="K30" s="7">
        <v>4.7</v>
      </c>
      <c r="L30" s="7">
        <v>45.4</v>
      </c>
    </row>
    <row r="31" spans="1:12" x14ac:dyDescent="0.4">
      <c r="A31" s="7">
        <v>45.3</v>
      </c>
      <c r="B31" s="7">
        <v>95.5</v>
      </c>
      <c r="C31" s="7">
        <v>89.6</v>
      </c>
      <c r="D31" s="7">
        <v>82.1</v>
      </c>
      <c r="E31" s="7">
        <v>72.8</v>
      </c>
      <c r="F31" s="7">
        <v>61.5</v>
      </c>
      <c r="G31" s="7">
        <v>48.5</v>
      </c>
      <c r="H31" s="7">
        <v>34.799999999999997</v>
      </c>
      <c r="I31" s="7">
        <v>22</v>
      </c>
      <c r="J31" s="7">
        <v>11.9</v>
      </c>
      <c r="K31" s="7">
        <v>4.7</v>
      </c>
      <c r="L31" s="7">
        <v>45.3</v>
      </c>
    </row>
    <row r="32" spans="1:12" x14ac:dyDescent="0.4">
      <c r="A32" s="7">
        <v>45.2</v>
      </c>
      <c r="B32" s="7">
        <v>95.4</v>
      </c>
      <c r="C32" s="7">
        <v>89.4</v>
      </c>
      <c r="D32" s="7">
        <v>82</v>
      </c>
      <c r="E32" s="7">
        <v>72.7</v>
      </c>
      <c r="F32" s="7">
        <v>61.4</v>
      </c>
      <c r="G32" s="7">
        <v>48.4</v>
      </c>
      <c r="H32" s="7">
        <v>34.799999999999997</v>
      </c>
      <c r="I32" s="7">
        <v>22</v>
      </c>
      <c r="J32" s="7">
        <v>11.9</v>
      </c>
      <c r="K32" s="7">
        <v>4.7</v>
      </c>
      <c r="L32" s="7">
        <v>45.2</v>
      </c>
    </row>
    <row r="33" spans="1:12" x14ac:dyDescent="0.4">
      <c r="A33" s="7">
        <v>45.1</v>
      </c>
      <c r="B33" s="7">
        <v>95.2</v>
      </c>
      <c r="C33" s="7">
        <v>89.3</v>
      </c>
      <c r="D33" s="7">
        <v>81.900000000000006</v>
      </c>
      <c r="E33" s="7">
        <v>72.599999999999994</v>
      </c>
      <c r="F33" s="7">
        <v>61.4</v>
      </c>
      <c r="G33" s="7">
        <v>48.4</v>
      </c>
      <c r="H33" s="7">
        <v>34.799999999999997</v>
      </c>
      <c r="I33" s="7">
        <v>22</v>
      </c>
      <c r="J33" s="7">
        <v>11.9</v>
      </c>
      <c r="K33" s="7">
        <v>4.7</v>
      </c>
      <c r="L33" s="7">
        <v>45.1</v>
      </c>
    </row>
    <row r="34" spans="1:12" ht="12.75" x14ac:dyDescent="0.35">
      <c r="A34" s="6">
        <v>45</v>
      </c>
      <c r="B34" s="6">
        <v>95</v>
      </c>
      <c r="C34" s="6">
        <v>89.1</v>
      </c>
      <c r="D34" s="6">
        <v>81.8</v>
      </c>
      <c r="E34" s="6">
        <v>72.5</v>
      </c>
      <c r="F34" s="6">
        <v>61.3</v>
      </c>
      <c r="G34" s="6">
        <v>48.4</v>
      </c>
      <c r="H34" s="6">
        <v>34.799999999999997</v>
      </c>
      <c r="I34" s="6">
        <v>22</v>
      </c>
      <c r="J34" s="6">
        <v>11.9</v>
      </c>
      <c r="K34" s="6">
        <v>4.7</v>
      </c>
      <c r="L34" s="6">
        <v>45</v>
      </c>
    </row>
    <row r="35" spans="1:12" x14ac:dyDescent="0.4">
      <c r="A35" s="7">
        <v>44.5</v>
      </c>
      <c r="B35" s="7">
        <v>94.8</v>
      </c>
      <c r="C35" s="7">
        <v>89</v>
      </c>
      <c r="D35" s="7">
        <v>81.7</v>
      </c>
      <c r="E35" s="7">
        <v>72.400000000000006</v>
      </c>
      <c r="F35" s="7">
        <v>61.3</v>
      </c>
      <c r="G35" s="7">
        <v>48.4</v>
      </c>
      <c r="H35" s="7">
        <v>34.799999999999997</v>
      </c>
      <c r="I35" s="7">
        <v>22</v>
      </c>
      <c r="J35" s="7">
        <v>11.9</v>
      </c>
      <c r="K35" s="7">
        <v>4.7</v>
      </c>
      <c r="L35" s="7">
        <v>44.5</v>
      </c>
    </row>
    <row r="36" spans="1:12" x14ac:dyDescent="0.4">
      <c r="A36" s="7">
        <v>44.4</v>
      </c>
      <c r="B36" s="7">
        <v>94.6</v>
      </c>
      <c r="C36" s="7">
        <v>88.8</v>
      </c>
      <c r="D36" s="7">
        <v>81.5</v>
      </c>
      <c r="E36" s="7">
        <v>72.400000000000006</v>
      </c>
      <c r="F36" s="7">
        <v>61.2</v>
      </c>
      <c r="G36" s="7">
        <v>48.3</v>
      </c>
      <c r="H36" s="7">
        <v>34.799999999999997</v>
      </c>
      <c r="I36" s="7">
        <v>22</v>
      </c>
      <c r="J36" s="7">
        <v>11.9</v>
      </c>
      <c r="K36" s="7">
        <v>4.7</v>
      </c>
      <c r="L36" s="7">
        <v>44.4</v>
      </c>
    </row>
    <row r="37" spans="1:12" x14ac:dyDescent="0.4">
      <c r="A37" s="7">
        <v>44.3</v>
      </c>
      <c r="B37" s="7">
        <v>94.5</v>
      </c>
      <c r="C37" s="7">
        <v>88.7</v>
      </c>
      <c r="D37" s="7">
        <v>81.400000000000006</v>
      </c>
      <c r="E37" s="7">
        <v>72.3</v>
      </c>
      <c r="F37" s="7">
        <v>61.2</v>
      </c>
      <c r="G37" s="7">
        <v>48.3</v>
      </c>
      <c r="H37" s="7">
        <v>34.799999999999997</v>
      </c>
      <c r="I37" s="7">
        <v>22</v>
      </c>
      <c r="J37" s="7">
        <v>11.9</v>
      </c>
      <c r="K37" s="7">
        <v>4.7</v>
      </c>
      <c r="L37" s="7">
        <v>44.3</v>
      </c>
    </row>
    <row r="38" spans="1:12" x14ac:dyDescent="0.4">
      <c r="A38" s="7">
        <v>44.2</v>
      </c>
      <c r="B38" s="7">
        <v>94.3</v>
      </c>
      <c r="C38" s="7">
        <v>88.5</v>
      </c>
      <c r="D38" s="7">
        <v>81.3</v>
      </c>
      <c r="E38" s="7">
        <v>72.2</v>
      </c>
      <c r="F38" s="7">
        <v>61.1</v>
      </c>
      <c r="G38" s="7">
        <v>48.3</v>
      </c>
      <c r="H38" s="7">
        <v>34.799999999999997</v>
      </c>
      <c r="I38" s="7">
        <v>22</v>
      </c>
      <c r="J38" s="7">
        <v>11.9</v>
      </c>
      <c r="K38" s="7">
        <v>4.7</v>
      </c>
      <c r="L38" s="7">
        <v>44.2</v>
      </c>
    </row>
    <row r="39" spans="1:12" x14ac:dyDescent="0.4">
      <c r="A39" s="7">
        <v>44.1</v>
      </c>
      <c r="B39" s="7">
        <v>94.1</v>
      </c>
      <c r="C39" s="7">
        <v>88.4</v>
      </c>
      <c r="D39" s="7">
        <v>81.2</v>
      </c>
      <c r="E39" s="7">
        <v>72.099999999999994</v>
      </c>
      <c r="F39" s="7">
        <v>61.1</v>
      </c>
      <c r="G39" s="7">
        <v>48.3</v>
      </c>
      <c r="H39" s="7">
        <v>34.799999999999997</v>
      </c>
      <c r="I39" s="7">
        <v>22</v>
      </c>
      <c r="J39" s="7">
        <v>11.9</v>
      </c>
      <c r="K39" s="7">
        <v>4.7</v>
      </c>
      <c r="L39" s="7">
        <v>44.1</v>
      </c>
    </row>
    <row r="40" spans="1:12" ht="12.75" x14ac:dyDescent="0.35">
      <c r="A40" s="6">
        <v>44</v>
      </c>
      <c r="B40" s="6">
        <v>93.9</v>
      </c>
      <c r="C40" s="6">
        <v>88.2</v>
      </c>
      <c r="D40" s="6">
        <v>81</v>
      </c>
      <c r="E40" s="6">
        <v>72</v>
      </c>
      <c r="F40" s="6">
        <v>61</v>
      </c>
      <c r="G40" s="6">
        <v>48.3</v>
      </c>
      <c r="H40" s="6">
        <v>34.799999999999997</v>
      </c>
      <c r="I40" s="6">
        <v>22</v>
      </c>
      <c r="J40" s="6">
        <v>11.9</v>
      </c>
      <c r="K40" s="6">
        <v>4.7</v>
      </c>
      <c r="L40" s="6">
        <v>44</v>
      </c>
    </row>
    <row r="41" spans="1:12" x14ac:dyDescent="0.4">
      <c r="A41" s="7">
        <v>43.5</v>
      </c>
      <c r="B41" s="7">
        <v>93.7</v>
      </c>
      <c r="C41" s="7">
        <v>88.1</v>
      </c>
      <c r="D41" s="7">
        <v>80.900000000000006</v>
      </c>
      <c r="E41" s="7">
        <v>71.900000000000006</v>
      </c>
      <c r="F41" s="7">
        <v>61</v>
      </c>
      <c r="G41" s="7">
        <v>48.2</v>
      </c>
      <c r="H41" s="7">
        <v>34.799999999999997</v>
      </c>
      <c r="I41" s="7">
        <v>22</v>
      </c>
      <c r="J41" s="7">
        <v>11.9</v>
      </c>
      <c r="K41" s="7">
        <v>4.7</v>
      </c>
      <c r="L41" s="7">
        <v>43.5</v>
      </c>
    </row>
    <row r="42" spans="1:12" x14ac:dyDescent="0.4">
      <c r="A42" s="7">
        <v>43.4</v>
      </c>
      <c r="B42" s="7">
        <v>93.5</v>
      </c>
      <c r="C42" s="7">
        <v>87.9</v>
      </c>
      <c r="D42" s="7">
        <v>80.8</v>
      </c>
      <c r="E42" s="7">
        <v>71.8</v>
      </c>
      <c r="F42" s="7">
        <v>60.9</v>
      </c>
      <c r="G42" s="7">
        <v>48.2</v>
      </c>
      <c r="H42" s="7">
        <v>34.799999999999997</v>
      </c>
      <c r="I42" s="7">
        <v>22</v>
      </c>
      <c r="J42" s="7">
        <v>11.9</v>
      </c>
      <c r="K42" s="7">
        <v>4.7</v>
      </c>
      <c r="L42" s="7">
        <v>43.4</v>
      </c>
    </row>
    <row r="43" spans="1:12" x14ac:dyDescent="0.4">
      <c r="A43" s="7">
        <v>43.3</v>
      </c>
      <c r="B43" s="7">
        <v>93.4</v>
      </c>
      <c r="C43" s="7">
        <v>87.7</v>
      </c>
      <c r="D43" s="7">
        <v>80.7</v>
      </c>
      <c r="E43" s="7">
        <v>71.7</v>
      </c>
      <c r="F43" s="7">
        <v>60.8</v>
      </c>
      <c r="G43" s="7">
        <v>48.2</v>
      </c>
      <c r="H43" s="7">
        <v>34.700000000000003</v>
      </c>
      <c r="I43" s="7">
        <v>22</v>
      </c>
      <c r="J43" s="7">
        <v>11.9</v>
      </c>
      <c r="K43" s="7">
        <v>4.7</v>
      </c>
      <c r="L43" s="7">
        <v>43.3</v>
      </c>
    </row>
    <row r="44" spans="1:12" x14ac:dyDescent="0.4">
      <c r="A44" s="7">
        <v>43.2</v>
      </c>
      <c r="B44" s="7">
        <v>93.2</v>
      </c>
      <c r="C44" s="7">
        <v>87.6</v>
      </c>
      <c r="D44" s="7">
        <v>80.5</v>
      </c>
      <c r="E44" s="7">
        <v>71.599999999999994</v>
      </c>
      <c r="F44" s="7">
        <v>60.8</v>
      </c>
      <c r="G44" s="7">
        <v>48.1</v>
      </c>
      <c r="H44" s="7">
        <v>34.700000000000003</v>
      </c>
      <c r="I44" s="7">
        <v>22</v>
      </c>
      <c r="J44" s="7">
        <v>11.9</v>
      </c>
      <c r="K44" s="7">
        <v>4.7</v>
      </c>
      <c r="L44" s="7">
        <v>43.2</v>
      </c>
    </row>
    <row r="45" spans="1:12" x14ac:dyDescent="0.4">
      <c r="A45" s="7">
        <v>43.1</v>
      </c>
      <c r="B45" s="7">
        <v>93</v>
      </c>
      <c r="C45" s="7">
        <v>87.4</v>
      </c>
      <c r="D45" s="7">
        <v>80.400000000000006</v>
      </c>
      <c r="E45" s="7">
        <v>71.5</v>
      </c>
      <c r="F45" s="7">
        <v>60.7</v>
      </c>
      <c r="G45" s="7">
        <v>48.1</v>
      </c>
      <c r="H45" s="7">
        <v>34.700000000000003</v>
      </c>
      <c r="I45" s="7">
        <v>22</v>
      </c>
      <c r="J45" s="7">
        <v>11.9</v>
      </c>
      <c r="K45" s="7">
        <v>4.7</v>
      </c>
      <c r="L45" s="7">
        <v>43.1</v>
      </c>
    </row>
    <row r="46" spans="1:12" ht="12.75" x14ac:dyDescent="0.35">
      <c r="A46" s="6">
        <v>43</v>
      </c>
      <c r="B46" s="6">
        <v>92.8</v>
      </c>
      <c r="C46" s="6">
        <v>87.3</v>
      </c>
      <c r="D46" s="6">
        <v>80.3</v>
      </c>
      <c r="E46" s="6">
        <v>71.400000000000006</v>
      </c>
      <c r="F46" s="6">
        <v>60.7</v>
      </c>
      <c r="G46" s="6">
        <v>48.1</v>
      </c>
      <c r="H46" s="6">
        <v>34.700000000000003</v>
      </c>
      <c r="I46" s="6">
        <v>22</v>
      </c>
      <c r="J46" s="6">
        <v>11.9</v>
      </c>
      <c r="K46" s="6">
        <v>4.7</v>
      </c>
      <c r="L46" s="6">
        <v>43</v>
      </c>
    </row>
    <row r="47" spans="1:12" x14ac:dyDescent="0.4">
      <c r="A47" s="7">
        <v>42.5</v>
      </c>
      <c r="B47" s="7">
        <v>92.6</v>
      </c>
      <c r="C47" s="7">
        <v>87.1</v>
      </c>
      <c r="D47" s="7">
        <v>80.099999999999994</v>
      </c>
      <c r="E47" s="7">
        <v>71.3</v>
      </c>
      <c r="F47" s="7">
        <v>60.6</v>
      </c>
      <c r="G47" s="7">
        <v>48.1</v>
      </c>
      <c r="H47" s="7">
        <v>34.700000000000003</v>
      </c>
      <c r="I47" s="7">
        <v>22</v>
      </c>
      <c r="J47" s="7">
        <v>11.9</v>
      </c>
      <c r="K47" s="7">
        <v>4.7</v>
      </c>
      <c r="L47" s="7">
        <v>42.5</v>
      </c>
    </row>
    <row r="48" spans="1:12" x14ac:dyDescent="0.4">
      <c r="A48" s="7">
        <v>42.4</v>
      </c>
      <c r="B48" s="7">
        <v>92.4</v>
      </c>
      <c r="C48" s="7">
        <v>86.9</v>
      </c>
      <c r="D48" s="7">
        <v>80</v>
      </c>
      <c r="E48" s="7">
        <v>71.3</v>
      </c>
      <c r="F48" s="7">
        <v>60.6</v>
      </c>
      <c r="G48" s="7">
        <v>48</v>
      </c>
      <c r="H48" s="7">
        <v>34.700000000000003</v>
      </c>
      <c r="I48" s="7">
        <v>22</v>
      </c>
      <c r="J48" s="7">
        <v>11.9</v>
      </c>
      <c r="K48" s="7">
        <v>4.7</v>
      </c>
      <c r="L48" s="7">
        <v>42.4</v>
      </c>
    </row>
    <row r="49" spans="1:12" x14ac:dyDescent="0.4">
      <c r="A49" s="7">
        <v>42.3</v>
      </c>
      <c r="B49" s="7">
        <v>92.2</v>
      </c>
      <c r="C49" s="7">
        <v>86.8</v>
      </c>
      <c r="D49" s="7">
        <v>79.900000000000006</v>
      </c>
      <c r="E49" s="7">
        <v>71.2</v>
      </c>
      <c r="F49" s="7">
        <v>60.5</v>
      </c>
      <c r="G49" s="7">
        <v>48</v>
      </c>
      <c r="H49" s="7">
        <v>34.700000000000003</v>
      </c>
      <c r="I49" s="7">
        <v>22</v>
      </c>
      <c r="J49" s="7">
        <v>11.9</v>
      </c>
      <c r="K49" s="7">
        <v>4.7</v>
      </c>
      <c r="L49" s="7">
        <v>42.3</v>
      </c>
    </row>
    <row r="50" spans="1:12" x14ac:dyDescent="0.4">
      <c r="A50" s="7">
        <v>42.2</v>
      </c>
      <c r="B50" s="7">
        <v>92</v>
      </c>
      <c r="C50" s="7">
        <v>86.6</v>
      </c>
      <c r="D50" s="7">
        <v>79.7</v>
      </c>
      <c r="E50" s="7">
        <v>71.099999999999994</v>
      </c>
      <c r="F50" s="7">
        <v>60.4</v>
      </c>
      <c r="G50" s="7">
        <v>48</v>
      </c>
      <c r="H50" s="7">
        <v>34.700000000000003</v>
      </c>
      <c r="I50" s="7">
        <v>22</v>
      </c>
      <c r="J50" s="7">
        <v>11.9</v>
      </c>
      <c r="K50" s="7">
        <v>4.7</v>
      </c>
      <c r="L50" s="7">
        <v>42.2</v>
      </c>
    </row>
    <row r="51" spans="1:12" x14ac:dyDescent="0.4">
      <c r="A51" s="7">
        <v>42.1</v>
      </c>
      <c r="B51" s="7">
        <v>91.8</v>
      </c>
      <c r="C51" s="7">
        <v>86.4</v>
      </c>
      <c r="D51" s="7">
        <v>79.599999999999994</v>
      </c>
      <c r="E51" s="7">
        <v>71</v>
      </c>
      <c r="F51" s="7">
        <v>60.4</v>
      </c>
      <c r="G51" s="7">
        <v>48</v>
      </c>
      <c r="H51" s="7">
        <v>34.700000000000003</v>
      </c>
      <c r="I51" s="7">
        <v>22</v>
      </c>
      <c r="J51" s="7">
        <v>11.9</v>
      </c>
      <c r="K51" s="7">
        <v>4.7</v>
      </c>
      <c r="L51" s="7">
        <v>42.1</v>
      </c>
    </row>
    <row r="52" spans="1:12" ht="12.75" x14ac:dyDescent="0.35">
      <c r="A52" s="6">
        <v>42</v>
      </c>
      <c r="B52" s="6">
        <v>91.7</v>
      </c>
      <c r="C52" s="6">
        <v>86.3</v>
      </c>
      <c r="D52" s="6">
        <v>79.5</v>
      </c>
      <c r="E52" s="6">
        <v>70.900000000000006</v>
      </c>
      <c r="F52" s="6">
        <v>60.3</v>
      </c>
      <c r="G52" s="6">
        <v>47.9</v>
      </c>
      <c r="H52" s="6">
        <v>34.700000000000003</v>
      </c>
      <c r="I52" s="6">
        <v>22</v>
      </c>
      <c r="J52" s="6">
        <v>11.9</v>
      </c>
      <c r="K52" s="6">
        <v>4.7</v>
      </c>
      <c r="L52" s="6">
        <v>42</v>
      </c>
    </row>
    <row r="53" spans="1:12" x14ac:dyDescent="0.4">
      <c r="A53" s="7">
        <v>41.5</v>
      </c>
      <c r="B53" s="7">
        <v>91.5</v>
      </c>
      <c r="C53" s="7">
        <v>86.1</v>
      </c>
      <c r="D53" s="7">
        <v>79.3</v>
      </c>
      <c r="E53" s="7">
        <v>70.8</v>
      </c>
      <c r="F53" s="7">
        <v>60.3</v>
      </c>
      <c r="G53" s="7">
        <v>47.9</v>
      </c>
      <c r="H53" s="7">
        <v>34.700000000000003</v>
      </c>
      <c r="I53" s="7">
        <v>22</v>
      </c>
      <c r="J53" s="7">
        <v>11.9</v>
      </c>
      <c r="K53" s="7">
        <v>4.7</v>
      </c>
      <c r="L53" s="7">
        <v>41.5</v>
      </c>
    </row>
    <row r="54" spans="1:12" x14ac:dyDescent="0.4">
      <c r="A54" s="7">
        <v>41.4</v>
      </c>
      <c r="B54" s="7">
        <v>91.3</v>
      </c>
      <c r="C54" s="7">
        <v>85.9</v>
      </c>
      <c r="D54" s="7">
        <v>79.2</v>
      </c>
      <c r="E54" s="7">
        <v>70.7</v>
      </c>
      <c r="F54" s="7">
        <v>60.2</v>
      </c>
      <c r="G54" s="7">
        <v>47.9</v>
      </c>
      <c r="H54" s="7">
        <v>34.700000000000003</v>
      </c>
      <c r="I54" s="7">
        <v>22</v>
      </c>
      <c r="J54" s="7">
        <v>11.9</v>
      </c>
      <c r="K54" s="7">
        <v>4.7</v>
      </c>
      <c r="L54" s="7">
        <v>41.4</v>
      </c>
    </row>
    <row r="55" spans="1:12" x14ac:dyDescent="0.4">
      <c r="A55" s="7">
        <v>41.3</v>
      </c>
      <c r="B55" s="7">
        <v>91.1</v>
      </c>
      <c r="C55" s="7">
        <v>85.8</v>
      </c>
      <c r="D55" s="7">
        <v>79.099999999999994</v>
      </c>
      <c r="E55" s="7">
        <v>70.599999999999994</v>
      </c>
      <c r="F55" s="7">
        <v>60.1</v>
      </c>
      <c r="G55" s="7">
        <v>47.8</v>
      </c>
      <c r="H55" s="7">
        <v>34.700000000000003</v>
      </c>
      <c r="I55" s="7">
        <v>22</v>
      </c>
      <c r="J55" s="7">
        <v>11.9</v>
      </c>
      <c r="K55" s="7">
        <v>4.7</v>
      </c>
      <c r="L55" s="7">
        <v>41.3</v>
      </c>
    </row>
    <row r="56" spans="1:12" x14ac:dyDescent="0.4">
      <c r="A56" s="7">
        <v>41.2</v>
      </c>
      <c r="B56" s="7">
        <v>90.9</v>
      </c>
      <c r="C56" s="7">
        <v>85.6</v>
      </c>
      <c r="D56" s="7">
        <v>78.900000000000006</v>
      </c>
      <c r="E56" s="7">
        <v>70.5</v>
      </c>
      <c r="F56" s="7">
        <v>60.1</v>
      </c>
      <c r="G56" s="7">
        <v>47.8</v>
      </c>
      <c r="H56" s="7">
        <v>34.700000000000003</v>
      </c>
      <c r="I56" s="7">
        <v>22</v>
      </c>
      <c r="J56" s="7">
        <v>11.9</v>
      </c>
      <c r="K56" s="7">
        <v>4.7</v>
      </c>
      <c r="L56" s="7">
        <v>41.2</v>
      </c>
    </row>
    <row r="57" spans="1:12" x14ac:dyDescent="0.4">
      <c r="A57" s="7">
        <v>41.1</v>
      </c>
      <c r="B57" s="7">
        <v>90.7</v>
      </c>
      <c r="C57" s="7">
        <v>85.4</v>
      </c>
      <c r="D57" s="7">
        <v>78.8</v>
      </c>
      <c r="E57" s="7">
        <v>70.400000000000006</v>
      </c>
      <c r="F57" s="7">
        <v>60</v>
      </c>
      <c r="G57" s="7">
        <v>47.8</v>
      </c>
      <c r="H57" s="7">
        <v>34.6</v>
      </c>
      <c r="I57" s="7">
        <v>22</v>
      </c>
      <c r="J57" s="7">
        <v>11.9</v>
      </c>
      <c r="K57" s="7">
        <v>4.7</v>
      </c>
      <c r="L57" s="7">
        <v>41.1</v>
      </c>
    </row>
    <row r="58" spans="1:12" ht="12.75" x14ac:dyDescent="0.35">
      <c r="A58" s="6">
        <v>41</v>
      </c>
      <c r="B58" s="6">
        <v>90.5</v>
      </c>
      <c r="C58" s="6">
        <v>85.3</v>
      </c>
      <c r="D58" s="6">
        <v>78.7</v>
      </c>
      <c r="E58" s="6">
        <v>70.3</v>
      </c>
      <c r="F58" s="6">
        <v>59.9</v>
      </c>
      <c r="G58" s="6">
        <v>47.8</v>
      </c>
      <c r="H58" s="6">
        <v>34.6</v>
      </c>
      <c r="I58" s="6">
        <v>22</v>
      </c>
      <c r="J58" s="6">
        <v>11.9</v>
      </c>
      <c r="K58" s="6">
        <v>4.7</v>
      </c>
      <c r="L58" s="6">
        <v>41</v>
      </c>
    </row>
    <row r="59" spans="1:12" x14ac:dyDescent="0.4">
      <c r="A59" s="7">
        <v>40.5</v>
      </c>
      <c r="B59" s="7">
        <v>90.3</v>
      </c>
      <c r="C59" s="7">
        <v>85.1</v>
      </c>
      <c r="D59" s="7">
        <v>78.5</v>
      </c>
      <c r="E59" s="7">
        <v>70.2</v>
      </c>
      <c r="F59" s="7">
        <v>59.9</v>
      </c>
      <c r="G59" s="7">
        <v>47.7</v>
      </c>
      <c r="H59" s="7">
        <v>34.6</v>
      </c>
      <c r="I59" s="7">
        <v>22</v>
      </c>
      <c r="J59" s="7">
        <v>11.9</v>
      </c>
      <c r="K59" s="7">
        <v>4.7</v>
      </c>
      <c r="L59" s="7">
        <v>40.5</v>
      </c>
    </row>
    <row r="60" spans="1:12" x14ac:dyDescent="0.4">
      <c r="A60" s="7">
        <v>40.4</v>
      </c>
      <c r="B60" s="7">
        <v>90.1</v>
      </c>
      <c r="C60" s="7">
        <v>84.9</v>
      </c>
      <c r="D60" s="7">
        <v>78.400000000000006</v>
      </c>
      <c r="E60" s="7">
        <v>70.099999999999994</v>
      </c>
      <c r="F60" s="7">
        <v>59.8</v>
      </c>
      <c r="G60" s="7">
        <v>47.7</v>
      </c>
      <c r="H60" s="7">
        <v>34.6</v>
      </c>
      <c r="I60" s="7">
        <v>22</v>
      </c>
      <c r="J60" s="7">
        <v>11.9</v>
      </c>
      <c r="K60" s="7">
        <v>4.7</v>
      </c>
      <c r="L60" s="7">
        <v>40.4</v>
      </c>
    </row>
    <row r="61" spans="1:12" x14ac:dyDescent="0.4">
      <c r="A61" s="7">
        <v>40.299999999999997</v>
      </c>
      <c r="B61" s="7">
        <v>89.9</v>
      </c>
      <c r="C61" s="7">
        <v>84.7</v>
      </c>
      <c r="D61" s="7">
        <v>78.2</v>
      </c>
      <c r="E61" s="7">
        <v>69.900000000000006</v>
      </c>
      <c r="F61" s="7">
        <v>59.7</v>
      </c>
      <c r="G61" s="7">
        <v>47.7</v>
      </c>
      <c r="H61" s="7">
        <v>34.6</v>
      </c>
      <c r="I61" s="7">
        <v>22</v>
      </c>
      <c r="J61" s="7">
        <v>11.9</v>
      </c>
      <c r="K61" s="7">
        <v>4.7</v>
      </c>
      <c r="L61" s="7">
        <v>40.299999999999997</v>
      </c>
    </row>
    <row r="62" spans="1:12" x14ac:dyDescent="0.4">
      <c r="A62" s="7">
        <v>40.200000000000003</v>
      </c>
      <c r="B62" s="7">
        <v>89.7</v>
      </c>
      <c r="C62" s="7">
        <v>84.6</v>
      </c>
      <c r="D62" s="7">
        <v>78.099999999999994</v>
      </c>
      <c r="E62" s="7">
        <v>69.8</v>
      </c>
      <c r="F62" s="7">
        <v>59.7</v>
      </c>
      <c r="G62" s="7">
        <v>47.6</v>
      </c>
      <c r="H62" s="7">
        <v>34.6</v>
      </c>
      <c r="I62" s="7">
        <v>22</v>
      </c>
      <c r="J62" s="7">
        <v>11.9</v>
      </c>
      <c r="K62" s="7">
        <v>4.7</v>
      </c>
      <c r="L62" s="7">
        <v>40.200000000000003</v>
      </c>
    </row>
    <row r="63" spans="1:12" x14ac:dyDescent="0.4">
      <c r="A63" s="7">
        <v>40.1</v>
      </c>
      <c r="B63" s="7">
        <v>89.5</v>
      </c>
      <c r="C63" s="7">
        <v>84.4</v>
      </c>
      <c r="D63" s="7">
        <v>77.900000000000006</v>
      </c>
      <c r="E63" s="7">
        <v>69.7</v>
      </c>
      <c r="F63" s="7">
        <v>59.6</v>
      </c>
      <c r="G63" s="7">
        <v>47.6</v>
      </c>
      <c r="H63" s="7">
        <v>34.6</v>
      </c>
      <c r="I63" s="7">
        <v>22</v>
      </c>
      <c r="J63" s="7">
        <v>11.9</v>
      </c>
      <c r="K63" s="7">
        <v>4.7</v>
      </c>
      <c r="L63" s="7">
        <v>40.1</v>
      </c>
    </row>
    <row r="64" spans="1:12" ht="12.75" x14ac:dyDescent="0.35">
      <c r="A64" s="6">
        <v>40</v>
      </c>
      <c r="B64" s="6">
        <v>89.3</v>
      </c>
      <c r="C64" s="6">
        <v>84.2</v>
      </c>
      <c r="D64" s="6">
        <v>77.8</v>
      </c>
      <c r="E64" s="6">
        <v>69.599999999999994</v>
      </c>
      <c r="F64" s="6">
        <v>59.5</v>
      </c>
      <c r="G64" s="6">
        <v>47.6</v>
      </c>
      <c r="H64" s="6">
        <v>34.6</v>
      </c>
      <c r="I64" s="6">
        <v>22</v>
      </c>
      <c r="J64" s="6">
        <v>11.9</v>
      </c>
      <c r="K64" s="6">
        <v>4.7</v>
      </c>
      <c r="L64" s="6">
        <v>40</v>
      </c>
    </row>
    <row r="65" spans="1:12" x14ac:dyDescent="0.4">
      <c r="A65" s="7">
        <v>39.5</v>
      </c>
      <c r="B65" s="7">
        <v>89.1</v>
      </c>
      <c r="C65" s="7">
        <v>84</v>
      </c>
      <c r="D65" s="7">
        <v>77.7</v>
      </c>
      <c r="E65" s="7">
        <v>69.5</v>
      </c>
      <c r="F65" s="7">
        <v>59.5</v>
      </c>
      <c r="G65" s="7">
        <v>47.5</v>
      </c>
      <c r="H65" s="7">
        <v>34.6</v>
      </c>
      <c r="I65" s="7">
        <v>22</v>
      </c>
      <c r="J65" s="7">
        <v>11.9</v>
      </c>
      <c r="K65" s="7">
        <v>4.7</v>
      </c>
      <c r="L65" s="7">
        <v>39.5</v>
      </c>
    </row>
    <row r="66" spans="1:12" x14ac:dyDescent="0.4">
      <c r="A66" s="7">
        <v>39.4</v>
      </c>
      <c r="B66" s="7">
        <v>88.9</v>
      </c>
      <c r="C66" s="7">
        <v>83.9</v>
      </c>
      <c r="D66" s="7">
        <v>77.5</v>
      </c>
      <c r="E66" s="7">
        <v>69.400000000000006</v>
      </c>
      <c r="F66" s="7">
        <v>59.4</v>
      </c>
      <c r="G66" s="7">
        <v>47.5</v>
      </c>
      <c r="H66" s="7">
        <v>34.6</v>
      </c>
      <c r="I66" s="7">
        <v>22</v>
      </c>
      <c r="J66" s="7">
        <v>11.9</v>
      </c>
      <c r="K66" s="7">
        <v>4.7</v>
      </c>
      <c r="L66" s="7">
        <v>39.4</v>
      </c>
    </row>
    <row r="67" spans="1:12" x14ac:dyDescent="0.4">
      <c r="A67" s="7">
        <v>39.299999999999997</v>
      </c>
      <c r="B67" s="7">
        <v>88.6</v>
      </c>
      <c r="C67" s="7">
        <v>83.7</v>
      </c>
      <c r="D67" s="7">
        <v>77.400000000000006</v>
      </c>
      <c r="E67" s="7">
        <v>69.3</v>
      </c>
      <c r="F67" s="7">
        <v>59.3</v>
      </c>
      <c r="G67" s="7">
        <v>47.5</v>
      </c>
      <c r="H67" s="7">
        <v>34.6</v>
      </c>
      <c r="I67" s="7">
        <v>22</v>
      </c>
      <c r="J67" s="7">
        <v>11.9</v>
      </c>
      <c r="K67" s="7">
        <v>4.7</v>
      </c>
      <c r="L67" s="7">
        <v>39.299999999999997</v>
      </c>
    </row>
    <row r="68" spans="1:12" x14ac:dyDescent="0.4">
      <c r="A68" s="7">
        <v>39.200000000000003</v>
      </c>
      <c r="B68" s="7">
        <v>88.4</v>
      </c>
      <c r="C68" s="7">
        <v>83.5</v>
      </c>
      <c r="D68" s="7">
        <v>77.2</v>
      </c>
      <c r="E68" s="7">
        <v>69.2</v>
      </c>
      <c r="F68" s="7">
        <v>59.3</v>
      </c>
      <c r="G68" s="7">
        <v>47.4</v>
      </c>
      <c r="H68" s="7">
        <v>34.5</v>
      </c>
      <c r="I68" s="7">
        <v>22</v>
      </c>
      <c r="J68" s="7">
        <v>11.9</v>
      </c>
      <c r="K68" s="7">
        <v>4.7</v>
      </c>
      <c r="L68" s="7">
        <v>39.200000000000003</v>
      </c>
    </row>
    <row r="69" spans="1:12" x14ac:dyDescent="0.4">
      <c r="A69" s="7">
        <v>39.1</v>
      </c>
      <c r="B69" s="7">
        <v>88.2</v>
      </c>
      <c r="C69" s="7">
        <v>83.3</v>
      </c>
      <c r="D69" s="7">
        <v>77.099999999999994</v>
      </c>
      <c r="E69" s="7">
        <v>69.099999999999994</v>
      </c>
      <c r="F69" s="7">
        <v>59.2</v>
      </c>
      <c r="G69" s="7">
        <v>47.4</v>
      </c>
      <c r="H69" s="7">
        <v>34.5</v>
      </c>
      <c r="I69" s="7">
        <v>22</v>
      </c>
      <c r="J69" s="7">
        <v>11.9</v>
      </c>
      <c r="K69" s="7">
        <v>4.7</v>
      </c>
      <c r="L69" s="7">
        <v>39.1</v>
      </c>
    </row>
    <row r="70" spans="1:12" ht="12.75" x14ac:dyDescent="0.35">
      <c r="A70" s="6">
        <v>39</v>
      </c>
      <c r="B70" s="6">
        <v>88</v>
      </c>
      <c r="C70" s="6">
        <v>83.1</v>
      </c>
      <c r="D70" s="6">
        <v>76.900000000000006</v>
      </c>
      <c r="E70" s="6">
        <v>69</v>
      </c>
      <c r="F70" s="6">
        <v>59.1</v>
      </c>
      <c r="G70" s="6">
        <v>47.4</v>
      </c>
      <c r="H70" s="6">
        <v>34.5</v>
      </c>
      <c r="I70" s="6">
        <v>22</v>
      </c>
      <c r="J70" s="6">
        <v>11.9</v>
      </c>
      <c r="K70" s="6">
        <v>4.7</v>
      </c>
      <c r="L70" s="6">
        <v>39</v>
      </c>
    </row>
    <row r="71" spans="1:12" x14ac:dyDescent="0.4">
      <c r="A71" s="7">
        <v>38.5</v>
      </c>
      <c r="B71" s="7">
        <v>87.8</v>
      </c>
      <c r="C71" s="7">
        <v>83</v>
      </c>
      <c r="D71" s="7">
        <v>76.8</v>
      </c>
      <c r="E71" s="7">
        <v>68.900000000000006</v>
      </c>
      <c r="F71" s="7">
        <v>59</v>
      </c>
      <c r="G71" s="7">
        <v>47.3</v>
      </c>
      <c r="H71" s="7">
        <v>34.5</v>
      </c>
      <c r="I71" s="7">
        <v>21.9</v>
      </c>
      <c r="J71" s="7">
        <v>11.9</v>
      </c>
      <c r="K71" s="7">
        <v>4.7</v>
      </c>
      <c r="L71" s="7">
        <v>38.5</v>
      </c>
    </row>
    <row r="72" spans="1:12" x14ac:dyDescent="0.4">
      <c r="A72" s="7">
        <v>38.4</v>
      </c>
      <c r="B72" s="7">
        <v>87.6</v>
      </c>
      <c r="C72" s="7">
        <v>82.8</v>
      </c>
      <c r="D72" s="7">
        <v>76.599999999999994</v>
      </c>
      <c r="E72" s="7">
        <v>68.7</v>
      </c>
      <c r="F72" s="7">
        <v>59</v>
      </c>
      <c r="G72" s="7">
        <v>47.3</v>
      </c>
      <c r="H72" s="7">
        <v>34.5</v>
      </c>
      <c r="I72" s="7">
        <v>21.9</v>
      </c>
      <c r="J72" s="7">
        <v>11.9</v>
      </c>
      <c r="K72" s="7">
        <v>4.7</v>
      </c>
      <c r="L72" s="7">
        <v>38.4</v>
      </c>
    </row>
    <row r="73" spans="1:12" x14ac:dyDescent="0.4">
      <c r="A73" s="7">
        <v>38.299999999999997</v>
      </c>
      <c r="B73" s="7">
        <v>87.4</v>
      </c>
      <c r="C73" s="7">
        <v>82.6</v>
      </c>
      <c r="D73" s="7">
        <v>76.5</v>
      </c>
      <c r="E73" s="7">
        <v>68.599999999999994</v>
      </c>
      <c r="F73" s="7">
        <v>58.9</v>
      </c>
      <c r="G73" s="7">
        <v>47.3</v>
      </c>
      <c r="H73" s="7">
        <v>34.5</v>
      </c>
      <c r="I73" s="7">
        <v>21.9</v>
      </c>
      <c r="J73" s="7">
        <v>11.9</v>
      </c>
      <c r="K73" s="7">
        <v>4.7</v>
      </c>
      <c r="L73" s="7">
        <v>38.299999999999997</v>
      </c>
    </row>
    <row r="74" spans="1:12" x14ac:dyDescent="0.4">
      <c r="A74" s="7">
        <v>38.200000000000003</v>
      </c>
      <c r="B74" s="7">
        <v>87.2</v>
      </c>
      <c r="C74" s="7">
        <v>82.4</v>
      </c>
      <c r="D74" s="7">
        <v>76.3</v>
      </c>
      <c r="E74" s="7">
        <v>68.5</v>
      </c>
      <c r="F74" s="7">
        <v>58.8</v>
      </c>
      <c r="G74" s="7">
        <v>47.2</v>
      </c>
      <c r="H74" s="7">
        <v>34.5</v>
      </c>
      <c r="I74" s="7">
        <v>21.9</v>
      </c>
      <c r="J74" s="7">
        <v>11.9</v>
      </c>
      <c r="K74" s="7">
        <v>4.7</v>
      </c>
      <c r="L74" s="7">
        <v>38.200000000000003</v>
      </c>
    </row>
    <row r="75" spans="1:12" x14ac:dyDescent="0.4">
      <c r="A75" s="7">
        <v>38.1</v>
      </c>
      <c r="B75" s="7">
        <v>87</v>
      </c>
      <c r="C75" s="7">
        <v>82.2</v>
      </c>
      <c r="D75" s="7">
        <v>76.2</v>
      </c>
      <c r="E75" s="7">
        <v>68.400000000000006</v>
      </c>
      <c r="F75" s="7">
        <v>58.8</v>
      </c>
      <c r="G75" s="7">
        <v>47.2</v>
      </c>
      <c r="H75" s="7">
        <v>34.5</v>
      </c>
      <c r="I75" s="7">
        <v>21.9</v>
      </c>
      <c r="J75" s="7">
        <v>11.9</v>
      </c>
      <c r="K75" s="7">
        <v>4.7</v>
      </c>
      <c r="L75" s="7">
        <v>38.1</v>
      </c>
    </row>
    <row r="76" spans="1:12" ht="12.75" x14ac:dyDescent="0.35">
      <c r="A76" s="6">
        <v>38</v>
      </c>
      <c r="B76" s="6">
        <v>86.7</v>
      </c>
      <c r="C76" s="6">
        <v>82</v>
      </c>
      <c r="D76" s="6">
        <v>76</v>
      </c>
      <c r="E76" s="6">
        <v>68.3</v>
      </c>
      <c r="F76" s="6">
        <v>58.7</v>
      </c>
      <c r="G76" s="6">
        <v>47.1</v>
      </c>
      <c r="H76" s="6">
        <v>34.5</v>
      </c>
      <c r="I76" s="6">
        <v>21.9</v>
      </c>
      <c r="J76" s="6">
        <v>11.9</v>
      </c>
      <c r="K76" s="6">
        <v>4.7</v>
      </c>
      <c r="L76" s="6">
        <v>38</v>
      </c>
    </row>
    <row r="77" spans="1:12" x14ac:dyDescent="0.4">
      <c r="A77" s="7">
        <v>37.5</v>
      </c>
      <c r="B77" s="7">
        <v>86.5</v>
      </c>
      <c r="C77" s="7">
        <v>81.8</v>
      </c>
      <c r="D77" s="7">
        <v>75.8</v>
      </c>
      <c r="E77" s="7">
        <v>68.2</v>
      </c>
      <c r="F77" s="7">
        <v>58.6</v>
      </c>
      <c r="G77" s="7">
        <v>47.1</v>
      </c>
      <c r="H77" s="7">
        <v>34.4</v>
      </c>
      <c r="I77" s="7">
        <v>21.9</v>
      </c>
      <c r="J77" s="7">
        <v>11.9</v>
      </c>
      <c r="K77" s="7">
        <v>4.7</v>
      </c>
      <c r="L77" s="7">
        <v>37.5</v>
      </c>
    </row>
    <row r="78" spans="1:12" x14ac:dyDescent="0.4">
      <c r="A78" s="7">
        <v>37.4</v>
      </c>
      <c r="B78" s="7">
        <v>86.3</v>
      </c>
      <c r="C78" s="7">
        <v>81.599999999999994</v>
      </c>
      <c r="D78" s="7">
        <v>75.7</v>
      </c>
      <c r="E78" s="7">
        <v>68</v>
      </c>
      <c r="F78" s="7">
        <v>58.5</v>
      </c>
      <c r="G78" s="7">
        <v>47.1</v>
      </c>
      <c r="H78" s="7">
        <v>34.4</v>
      </c>
      <c r="I78" s="7">
        <v>21.9</v>
      </c>
      <c r="J78" s="7">
        <v>11.9</v>
      </c>
      <c r="K78" s="7">
        <v>4.7</v>
      </c>
      <c r="L78" s="7">
        <v>37.4</v>
      </c>
    </row>
    <row r="79" spans="1:12" x14ac:dyDescent="0.4">
      <c r="A79" s="7">
        <v>37.299999999999997</v>
      </c>
      <c r="B79" s="7">
        <v>86.1</v>
      </c>
      <c r="C79" s="7">
        <v>81.5</v>
      </c>
      <c r="D79" s="7">
        <v>75.5</v>
      </c>
      <c r="E79" s="7">
        <v>67.900000000000006</v>
      </c>
      <c r="F79" s="7">
        <v>58.4</v>
      </c>
      <c r="G79" s="7">
        <v>47</v>
      </c>
      <c r="H79" s="7">
        <v>34.4</v>
      </c>
      <c r="I79" s="7">
        <v>21.9</v>
      </c>
      <c r="J79" s="7">
        <v>11.9</v>
      </c>
      <c r="K79" s="7">
        <v>4.7</v>
      </c>
      <c r="L79" s="7">
        <v>37.299999999999997</v>
      </c>
    </row>
    <row r="80" spans="1:12" x14ac:dyDescent="0.4">
      <c r="A80" s="7">
        <v>37.200000000000003</v>
      </c>
      <c r="B80" s="7">
        <v>85.9</v>
      </c>
      <c r="C80" s="7">
        <v>81.3</v>
      </c>
      <c r="D80" s="7">
        <v>75.400000000000006</v>
      </c>
      <c r="E80" s="7">
        <v>67.8</v>
      </c>
      <c r="F80" s="7">
        <v>58.4</v>
      </c>
      <c r="G80" s="7">
        <v>47</v>
      </c>
      <c r="H80" s="7">
        <v>34.4</v>
      </c>
      <c r="I80" s="7">
        <v>21.9</v>
      </c>
      <c r="J80" s="7">
        <v>11.9</v>
      </c>
      <c r="K80" s="7">
        <v>4.7</v>
      </c>
      <c r="L80" s="7">
        <v>37.200000000000003</v>
      </c>
    </row>
    <row r="81" spans="1:12" x14ac:dyDescent="0.4">
      <c r="A81" s="7">
        <v>37.1</v>
      </c>
      <c r="B81" s="7">
        <v>85.6</v>
      </c>
      <c r="C81" s="7">
        <v>81.099999999999994</v>
      </c>
      <c r="D81" s="7">
        <v>75.2</v>
      </c>
      <c r="E81" s="7">
        <v>67.7</v>
      </c>
      <c r="F81" s="7">
        <v>58.3</v>
      </c>
      <c r="G81" s="7">
        <v>46.9</v>
      </c>
      <c r="H81" s="7">
        <v>34.4</v>
      </c>
      <c r="I81" s="7">
        <v>21.9</v>
      </c>
      <c r="J81" s="7">
        <v>11.9</v>
      </c>
      <c r="K81" s="7">
        <v>4.7</v>
      </c>
      <c r="L81" s="7">
        <v>37.1</v>
      </c>
    </row>
    <row r="82" spans="1:12" ht="12.75" x14ac:dyDescent="0.35">
      <c r="A82" s="6">
        <v>37</v>
      </c>
      <c r="B82" s="6">
        <v>85.4</v>
      </c>
      <c r="C82" s="6">
        <v>80.900000000000006</v>
      </c>
      <c r="D82" s="6">
        <v>75</v>
      </c>
      <c r="E82" s="6">
        <v>67.599999999999994</v>
      </c>
      <c r="F82" s="6">
        <v>58.2</v>
      </c>
      <c r="G82" s="6">
        <v>46.9</v>
      </c>
      <c r="H82" s="6">
        <v>34.4</v>
      </c>
      <c r="I82" s="6">
        <v>21.9</v>
      </c>
      <c r="J82" s="6">
        <v>11.9</v>
      </c>
      <c r="K82" s="6">
        <v>4.7</v>
      </c>
      <c r="L82" s="6">
        <v>37</v>
      </c>
    </row>
    <row r="83" spans="1:12" x14ac:dyDescent="0.4">
      <c r="A83" s="7">
        <v>36.5</v>
      </c>
      <c r="B83" s="7">
        <v>85.2</v>
      </c>
      <c r="C83" s="7">
        <v>80.7</v>
      </c>
      <c r="D83" s="7">
        <v>74.900000000000006</v>
      </c>
      <c r="E83" s="7">
        <v>67.400000000000006</v>
      </c>
      <c r="F83" s="7">
        <v>58.1</v>
      </c>
      <c r="G83" s="7">
        <v>46.9</v>
      </c>
      <c r="H83" s="7">
        <v>34.4</v>
      </c>
      <c r="I83" s="7">
        <v>21.9</v>
      </c>
      <c r="J83" s="7">
        <v>11.9</v>
      </c>
      <c r="K83" s="7">
        <v>4.7</v>
      </c>
      <c r="L83" s="7">
        <v>36.5</v>
      </c>
    </row>
    <row r="84" spans="1:12" x14ac:dyDescent="0.4">
      <c r="A84" s="7">
        <v>36.4</v>
      </c>
      <c r="B84" s="7">
        <v>85</v>
      </c>
      <c r="C84" s="7">
        <v>80.5</v>
      </c>
      <c r="D84" s="7">
        <v>74.7</v>
      </c>
      <c r="E84" s="7">
        <v>67.3</v>
      </c>
      <c r="F84" s="7">
        <v>58</v>
      </c>
      <c r="G84" s="7">
        <v>46.8</v>
      </c>
      <c r="H84" s="7">
        <v>34.4</v>
      </c>
      <c r="I84" s="7">
        <v>21.9</v>
      </c>
      <c r="J84" s="7">
        <v>11.9</v>
      </c>
      <c r="K84" s="7">
        <v>4.7</v>
      </c>
      <c r="L84" s="7">
        <v>36.4</v>
      </c>
    </row>
    <row r="85" spans="1:12" x14ac:dyDescent="0.4">
      <c r="A85" s="7">
        <v>36.299999999999997</v>
      </c>
      <c r="B85" s="7">
        <v>84.8</v>
      </c>
      <c r="C85" s="7">
        <v>80.3</v>
      </c>
      <c r="D85" s="7">
        <v>74.599999999999994</v>
      </c>
      <c r="E85" s="7">
        <v>67.2</v>
      </c>
      <c r="F85" s="7">
        <v>58</v>
      </c>
      <c r="G85" s="7">
        <v>46.8</v>
      </c>
      <c r="H85" s="7">
        <v>34.299999999999997</v>
      </c>
      <c r="I85" s="7">
        <v>21.9</v>
      </c>
      <c r="J85" s="7">
        <v>11.9</v>
      </c>
      <c r="K85" s="7">
        <v>4.7</v>
      </c>
      <c r="L85" s="7">
        <v>36.299999999999997</v>
      </c>
    </row>
    <row r="86" spans="1:12" x14ac:dyDescent="0.4">
      <c r="A86" s="7">
        <v>36.200000000000003</v>
      </c>
      <c r="B86" s="7">
        <v>84.5</v>
      </c>
      <c r="C86" s="7">
        <v>80.099999999999994</v>
      </c>
      <c r="D86" s="7">
        <v>74.400000000000006</v>
      </c>
      <c r="E86" s="7">
        <v>67.099999999999994</v>
      </c>
      <c r="F86" s="7">
        <v>57.9</v>
      </c>
      <c r="G86" s="7">
        <v>46.7</v>
      </c>
      <c r="H86" s="7">
        <v>34.299999999999997</v>
      </c>
      <c r="I86" s="7">
        <v>21.9</v>
      </c>
      <c r="J86" s="7">
        <v>11.9</v>
      </c>
      <c r="K86" s="7">
        <v>4.7</v>
      </c>
      <c r="L86" s="7">
        <v>36.200000000000003</v>
      </c>
    </row>
    <row r="87" spans="1:12" x14ac:dyDescent="0.4">
      <c r="A87" s="7">
        <v>36.1</v>
      </c>
      <c r="B87" s="7">
        <v>84.3</v>
      </c>
      <c r="C87" s="7">
        <v>79.900000000000006</v>
      </c>
      <c r="D87" s="7">
        <v>74.2</v>
      </c>
      <c r="E87" s="7">
        <v>66.900000000000006</v>
      </c>
      <c r="F87" s="7">
        <v>57.8</v>
      </c>
      <c r="G87" s="7">
        <v>46.7</v>
      </c>
      <c r="H87" s="7">
        <v>34.299999999999997</v>
      </c>
      <c r="I87" s="7">
        <v>21.9</v>
      </c>
      <c r="J87" s="7">
        <v>11.9</v>
      </c>
      <c r="K87" s="7">
        <v>4.7</v>
      </c>
      <c r="L87" s="7">
        <v>36.1</v>
      </c>
    </row>
    <row r="88" spans="1:12" ht="12.75" x14ac:dyDescent="0.35">
      <c r="A88" s="6">
        <v>36</v>
      </c>
      <c r="B88" s="6">
        <v>84.1</v>
      </c>
      <c r="C88" s="6">
        <v>79.7</v>
      </c>
      <c r="D88" s="6">
        <v>74.099999999999994</v>
      </c>
      <c r="E88" s="6">
        <v>66.8</v>
      </c>
      <c r="F88" s="6">
        <v>57.7</v>
      </c>
      <c r="G88" s="6">
        <v>46.6</v>
      </c>
      <c r="H88" s="6">
        <v>34.299999999999997</v>
      </c>
      <c r="I88" s="6">
        <v>21.9</v>
      </c>
      <c r="J88" s="6">
        <v>11.9</v>
      </c>
      <c r="K88" s="6">
        <v>4.7</v>
      </c>
      <c r="L88" s="6">
        <v>36</v>
      </c>
    </row>
    <row r="89" spans="1:12" x14ac:dyDescent="0.4">
      <c r="A89" s="7">
        <v>35.5</v>
      </c>
      <c r="B89" s="7">
        <v>83.8</v>
      </c>
      <c r="C89" s="7">
        <v>79.5</v>
      </c>
      <c r="D89" s="7">
        <v>73.900000000000006</v>
      </c>
      <c r="E89" s="7">
        <v>66.7</v>
      </c>
      <c r="F89" s="7">
        <v>57.6</v>
      </c>
      <c r="G89" s="7">
        <v>46.6</v>
      </c>
      <c r="H89" s="7">
        <v>34.299999999999997</v>
      </c>
      <c r="I89" s="7">
        <v>21.9</v>
      </c>
      <c r="J89" s="7">
        <v>11.9</v>
      </c>
      <c r="K89" s="7">
        <v>4.7</v>
      </c>
      <c r="L89" s="7">
        <v>35.5</v>
      </c>
    </row>
    <row r="90" spans="1:12" x14ac:dyDescent="0.4">
      <c r="A90" s="7">
        <v>35.4</v>
      </c>
      <c r="B90" s="7">
        <v>83.6</v>
      </c>
      <c r="C90" s="7">
        <v>79.3</v>
      </c>
      <c r="D90" s="7">
        <v>73.7</v>
      </c>
      <c r="E90" s="7">
        <v>66.599999999999994</v>
      </c>
      <c r="F90" s="7">
        <v>57.5</v>
      </c>
      <c r="G90" s="7">
        <v>46.6</v>
      </c>
      <c r="H90" s="7">
        <v>34.299999999999997</v>
      </c>
      <c r="I90" s="7">
        <v>21.9</v>
      </c>
      <c r="J90" s="7">
        <v>11.9</v>
      </c>
      <c r="K90" s="7">
        <v>4.7</v>
      </c>
      <c r="L90" s="7">
        <v>35.4</v>
      </c>
    </row>
    <row r="91" spans="1:12" x14ac:dyDescent="0.4">
      <c r="A91" s="7">
        <v>35.299999999999997</v>
      </c>
      <c r="B91" s="7">
        <v>83.4</v>
      </c>
      <c r="C91" s="7">
        <v>79.099999999999994</v>
      </c>
      <c r="D91" s="7">
        <v>73.599999999999994</v>
      </c>
      <c r="E91" s="7">
        <v>66.400000000000006</v>
      </c>
      <c r="F91" s="7">
        <v>57.4</v>
      </c>
      <c r="G91" s="7">
        <v>46.5</v>
      </c>
      <c r="H91" s="7">
        <v>34.299999999999997</v>
      </c>
      <c r="I91" s="7">
        <v>21.9</v>
      </c>
      <c r="J91" s="7">
        <v>11.9</v>
      </c>
      <c r="K91" s="7">
        <v>4.7</v>
      </c>
      <c r="L91" s="7">
        <v>35.299999999999997</v>
      </c>
    </row>
    <row r="92" spans="1:12" x14ac:dyDescent="0.4">
      <c r="A92" s="7">
        <v>35.200000000000003</v>
      </c>
      <c r="B92" s="7">
        <v>83.2</v>
      </c>
      <c r="C92" s="7">
        <v>78.900000000000006</v>
      </c>
      <c r="D92" s="7">
        <v>73.400000000000006</v>
      </c>
      <c r="E92" s="7">
        <v>66.3</v>
      </c>
      <c r="F92" s="7">
        <v>57.4</v>
      </c>
      <c r="G92" s="7">
        <v>46.5</v>
      </c>
      <c r="H92" s="7">
        <v>34.200000000000003</v>
      </c>
      <c r="I92" s="7">
        <v>21.9</v>
      </c>
      <c r="J92" s="7">
        <v>11.9</v>
      </c>
      <c r="K92" s="7">
        <v>4.7</v>
      </c>
      <c r="L92" s="7">
        <v>35.200000000000003</v>
      </c>
    </row>
    <row r="93" spans="1:12" x14ac:dyDescent="0.4">
      <c r="A93" s="7">
        <v>35.1</v>
      </c>
      <c r="B93" s="7">
        <v>82.9</v>
      </c>
      <c r="C93" s="7">
        <v>78.7</v>
      </c>
      <c r="D93" s="7">
        <v>73.2</v>
      </c>
      <c r="E93" s="7">
        <v>66.2</v>
      </c>
      <c r="F93" s="7">
        <v>57.3</v>
      </c>
      <c r="G93" s="7">
        <v>46.4</v>
      </c>
      <c r="H93" s="7">
        <v>34.200000000000003</v>
      </c>
      <c r="I93" s="7">
        <v>21.9</v>
      </c>
      <c r="J93" s="7">
        <v>11.9</v>
      </c>
      <c r="K93" s="7">
        <v>4.7</v>
      </c>
      <c r="L93" s="7">
        <v>35.1</v>
      </c>
    </row>
    <row r="94" spans="1:12" ht="12.75" x14ac:dyDescent="0.35">
      <c r="A94" s="6">
        <v>35</v>
      </c>
      <c r="B94" s="6">
        <v>82.7</v>
      </c>
      <c r="C94" s="6">
        <v>78.5</v>
      </c>
      <c r="D94" s="6">
        <v>73</v>
      </c>
      <c r="E94" s="6">
        <v>66</v>
      </c>
      <c r="F94" s="6">
        <v>57.2</v>
      </c>
      <c r="G94" s="6">
        <v>46.4</v>
      </c>
      <c r="H94" s="6">
        <v>34.200000000000003</v>
      </c>
      <c r="I94" s="6">
        <v>21.9</v>
      </c>
      <c r="J94" s="6">
        <v>11.9</v>
      </c>
      <c r="K94" s="6">
        <v>4.7</v>
      </c>
      <c r="L94" s="6">
        <v>35</v>
      </c>
    </row>
    <row r="95" spans="1:12" x14ac:dyDescent="0.4">
      <c r="A95" s="7">
        <v>34.5</v>
      </c>
      <c r="B95" s="7">
        <v>82.5</v>
      </c>
      <c r="C95" s="7">
        <v>78.3</v>
      </c>
      <c r="D95" s="7">
        <v>72.900000000000006</v>
      </c>
      <c r="E95" s="7">
        <v>65.900000000000006</v>
      </c>
      <c r="F95" s="7">
        <v>57.1</v>
      </c>
      <c r="G95" s="7">
        <v>46.3</v>
      </c>
      <c r="H95" s="7">
        <v>34.200000000000003</v>
      </c>
      <c r="I95" s="7">
        <v>21.9</v>
      </c>
      <c r="J95" s="7">
        <v>11.9</v>
      </c>
      <c r="K95" s="7">
        <v>4.7</v>
      </c>
      <c r="L95" s="7">
        <v>34.5</v>
      </c>
    </row>
    <row r="96" spans="1:12" x14ac:dyDescent="0.4">
      <c r="A96" s="7">
        <v>34.4</v>
      </c>
      <c r="B96" s="7">
        <v>82.2</v>
      </c>
      <c r="C96" s="7">
        <v>78</v>
      </c>
      <c r="D96" s="7">
        <v>72.7</v>
      </c>
      <c r="E96" s="7">
        <v>65.8</v>
      </c>
      <c r="F96" s="7">
        <v>57</v>
      </c>
      <c r="G96" s="7">
        <v>46.3</v>
      </c>
      <c r="H96" s="7">
        <v>34.200000000000003</v>
      </c>
      <c r="I96" s="7">
        <v>21.9</v>
      </c>
      <c r="J96" s="7">
        <v>11.9</v>
      </c>
      <c r="K96" s="7">
        <v>4.7</v>
      </c>
      <c r="L96" s="7">
        <v>34.4</v>
      </c>
    </row>
    <row r="97" spans="1:12" x14ac:dyDescent="0.4">
      <c r="A97" s="7">
        <v>34.299999999999997</v>
      </c>
      <c r="B97" s="7">
        <v>82</v>
      </c>
      <c r="C97" s="7">
        <v>77.8</v>
      </c>
      <c r="D97" s="7">
        <v>72.5</v>
      </c>
      <c r="E97" s="7">
        <v>65.599999999999994</v>
      </c>
      <c r="F97" s="7">
        <v>56.9</v>
      </c>
      <c r="G97" s="7">
        <v>46.2</v>
      </c>
      <c r="H97" s="7">
        <v>34.200000000000003</v>
      </c>
      <c r="I97" s="7">
        <v>21.9</v>
      </c>
      <c r="J97" s="7">
        <v>11.9</v>
      </c>
      <c r="K97" s="7">
        <v>4.7</v>
      </c>
      <c r="L97" s="7">
        <v>34.299999999999997</v>
      </c>
    </row>
    <row r="98" spans="1:12" x14ac:dyDescent="0.4">
      <c r="A98" s="7">
        <v>34.200000000000003</v>
      </c>
      <c r="B98" s="7">
        <v>81.7</v>
      </c>
      <c r="C98" s="7">
        <v>77.599999999999994</v>
      </c>
      <c r="D98" s="7">
        <v>72.3</v>
      </c>
      <c r="E98" s="7">
        <v>65.5</v>
      </c>
      <c r="F98" s="7">
        <v>56.8</v>
      </c>
      <c r="G98" s="7">
        <v>46.2</v>
      </c>
      <c r="H98" s="7">
        <v>34.200000000000003</v>
      </c>
      <c r="I98" s="7">
        <v>21.9</v>
      </c>
      <c r="J98" s="7">
        <v>11.9</v>
      </c>
      <c r="K98" s="7">
        <v>4.7</v>
      </c>
      <c r="L98" s="7">
        <v>34.200000000000003</v>
      </c>
    </row>
    <row r="99" spans="1:12" x14ac:dyDescent="0.4">
      <c r="A99" s="7">
        <v>34.1</v>
      </c>
      <c r="B99" s="7">
        <v>81.5</v>
      </c>
      <c r="C99" s="7">
        <v>77.400000000000006</v>
      </c>
      <c r="D99" s="7">
        <v>72.2</v>
      </c>
      <c r="E99" s="7">
        <v>65.3</v>
      </c>
      <c r="F99" s="7">
        <v>56.7</v>
      </c>
      <c r="G99" s="7">
        <v>46.1</v>
      </c>
      <c r="H99" s="7">
        <v>34.1</v>
      </c>
      <c r="I99" s="7">
        <v>21.9</v>
      </c>
      <c r="J99" s="7">
        <v>11.9</v>
      </c>
      <c r="K99" s="7">
        <v>4.7</v>
      </c>
      <c r="L99" s="7">
        <v>34.1</v>
      </c>
    </row>
    <row r="100" spans="1:12" ht="12.75" x14ac:dyDescent="0.35">
      <c r="A100" s="6">
        <v>34</v>
      </c>
      <c r="B100" s="6">
        <v>81.3</v>
      </c>
      <c r="C100" s="6">
        <v>77.2</v>
      </c>
      <c r="D100" s="6">
        <v>72</v>
      </c>
      <c r="E100" s="6">
        <v>65.2</v>
      </c>
      <c r="F100" s="6">
        <v>56.6</v>
      </c>
      <c r="G100" s="6">
        <v>46.1</v>
      </c>
      <c r="H100" s="6">
        <v>34.1</v>
      </c>
      <c r="I100" s="6">
        <v>21.9</v>
      </c>
      <c r="J100" s="6">
        <v>11.9</v>
      </c>
      <c r="K100" s="6">
        <v>4.7</v>
      </c>
      <c r="L100" s="6">
        <v>34</v>
      </c>
    </row>
    <row r="101" spans="1:12" x14ac:dyDescent="0.4">
      <c r="A101" s="7">
        <v>33.5</v>
      </c>
      <c r="B101" s="7">
        <v>81</v>
      </c>
      <c r="C101" s="7">
        <v>77</v>
      </c>
      <c r="D101" s="7">
        <v>71.8</v>
      </c>
      <c r="E101" s="7">
        <v>65.099999999999994</v>
      </c>
      <c r="F101" s="7">
        <v>56.5</v>
      </c>
      <c r="G101" s="7">
        <v>46</v>
      </c>
      <c r="H101" s="7">
        <v>34.1</v>
      </c>
      <c r="I101" s="7">
        <v>21.9</v>
      </c>
      <c r="J101" s="7">
        <v>11.9</v>
      </c>
      <c r="K101" s="7">
        <v>4.7</v>
      </c>
      <c r="L101" s="7">
        <v>33.5</v>
      </c>
    </row>
    <row r="102" spans="1:12" x14ac:dyDescent="0.4">
      <c r="A102" s="7">
        <v>33.4</v>
      </c>
      <c r="B102" s="7">
        <v>80.8</v>
      </c>
      <c r="C102" s="7">
        <v>76.8</v>
      </c>
      <c r="D102" s="7">
        <v>71.599999999999994</v>
      </c>
      <c r="E102" s="7">
        <v>64.900000000000006</v>
      </c>
      <c r="F102" s="7">
        <v>56.4</v>
      </c>
      <c r="G102" s="7">
        <v>46</v>
      </c>
      <c r="H102" s="7">
        <v>34.1</v>
      </c>
      <c r="I102" s="7">
        <v>21.9</v>
      </c>
      <c r="J102" s="7">
        <v>11.9</v>
      </c>
      <c r="K102" s="7">
        <v>4.7</v>
      </c>
      <c r="L102" s="7">
        <v>33.4</v>
      </c>
    </row>
    <row r="103" spans="1:12" x14ac:dyDescent="0.4">
      <c r="A103" s="7">
        <v>33.299999999999997</v>
      </c>
      <c r="B103" s="7">
        <v>80.5</v>
      </c>
      <c r="C103" s="7">
        <v>76.599999999999994</v>
      </c>
      <c r="D103" s="7">
        <v>71.400000000000006</v>
      </c>
      <c r="E103" s="7">
        <v>64.8</v>
      </c>
      <c r="F103" s="7">
        <v>56.3</v>
      </c>
      <c r="G103" s="7">
        <v>45.9</v>
      </c>
      <c r="H103" s="7">
        <v>34.1</v>
      </c>
      <c r="I103" s="7">
        <v>21.9</v>
      </c>
      <c r="J103" s="7">
        <v>11.9</v>
      </c>
      <c r="K103" s="7">
        <v>4.7</v>
      </c>
      <c r="L103" s="7">
        <v>33.299999999999997</v>
      </c>
    </row>
    <row r="104" spans="1:12" x14ac:dyDescent="0.4">
      <c r="A104" s="7">
        <v>33.200000000000003</v>
      </c>
      <c r="B104" s="7">
        <v>80.3</v>
      </c>
      <c r="C104" s="7">
        <v>76.3</v>
      </c>
      <c r="D104" s="7">
        <v>71.3</v>
      </c>
      <c r="E104" s="7">
        <v>64.599999999999994</v>
      </c>
      <c r="F104" s="7">
        <v>56.2</v>
      </c>
      <c r="G104" s="7">
        <v>45.9</v>
      </c>
      <c r="H104" s="7">
        <v>34</v>
      </c>
      <c r="I104" s="7">
        <v>21.9</v>
      </c>
      <c r="J104" s="7">
        <v>11.9</v>
      </c>
      <c r="K104" s="7">
        <v>4.7</v>
      </c>
      <c r="L104" s="7">
        <v>33.200000000000003</v>
      </c>
    </row>
    <row r="105" spans="1:12" x14ac:dyDescent="0.4">
      <c r="A105" s="7">
        <v>33.1</v>
      </c>
      <c r="B105" s="7">
        <v>80</v>
      </c>
      <c r="C105" s="7">
        <v>76.099999999999994</v>
      </c>
      <c r="D105" s="7">
        <v>71.099999999999994</v>
      </c>
      <c r="E105" s="7">
        <v>64.5</v>
      </c>
      <c r="F105" s="7">
        <v>56.1</v>
      </c>
      <c r="G105" s="7">
        <v>45.8</v>
      </c>
      <c r="H105" s="7">
        <v>34</v>
      </c>
      <c r="I105" s="7">
        <v>21.9</v>
      </c>
      <c r="J105" s="7">
        <v>11.9</v>
      </c>
      <c r="K105" s="7">
        <v>4.7</v>
      </c>
      <c r="L105" s="7">
        <v>33.1</v>
      </c>
    </row>
    <row r="106" spans="1:12" ht="12.75" x14ac:dyDescent="0.35">
      <c r="A106" s="6">
        <v>33</v>
      </c>
      <c r="B106" s="6">
        <v>79.8</v>
      </c>
      <c r="C106" s="6">
        <v>75.900000000000006</v>
      </c>
      <c r="D106" s="6">
        <v>70.900000000000006</v>
      </c>
      <c r="E106" s="6">
        <v>64.400000000000006</v>
      </c>
      <c r="F106" s="6">
        <v>56</v>
      </c>
      <c r="G106" s="6">
        <v>45.8</v>
      </c>
      <c r="H106" s="6">
        <v>34</v>
      </c>
      <c r="I106" s="6">
        <v>21.9</v>
      </c>
      <c r="J106" s="6">
        <v>11.9</v>
      </c>
      <c r="K106" s="6">
        <v>4.7</v>
      </c>
      <c r="L106" s="6">
        <v>33</v>
      </c>
    </row>
    <row r="107" spans="1:12" x14ac:dyDescent="0.4">
      <c r="A107" s="7">
        <v>32.5</v>
      </c>
      <c r="B107" s="7">
        <v>79.5</v>
      </c>
      <c r="C107" s="7">
        <v>75.7</v>
      </c>
      <c r="D107" s="7">
        <v>70.7</v>
      </c>
      <c r="E107" s="7">
        <v>64.2</v>
      </c>
      <c r="F107" s="7">
        <v>55.9</v>
      </c>
      <c r="G107" s="7">
        <v>45.7</v>
      </c>
      <c r="H107" s="7">
        <v>34</v>
      </c>
      <c r="I107" s="7">
        <v>21.9</v>
      </c>
      <c r="J107" s="7">
        <v>11.9</v>
      </c>
      <c r="K107" s="7">
        <v>4.7</v>
      </c>
      <c r="L107" s="7">
        <v>32.5</v>
      </c>
    </row>
    <row r="108" spans="1:12" x14ac:dyDescent="0.4">
      <c r="A108" s="7">
        <v>32.4</v>
      </c>
      <c r="B108" s="7">
        <v>79.3</v>
      </c>
      <c r="C108" s="7">
        <v>75.5</v>
      </c>
      <c r="D108" s="7">
        <v>70.5</v>
      </c>
      <c r="E108" s="7">
        <v>64.099999999999994</v>
      </c>
      <c r="F108" s="7">
        <v>55.8</v>
      </c>
      <c r="G108" s="7">
        <v>45.7</v>
      </c>
      <c r="H108" s="7">
        <v>34</v>
      </c>
      <c r="I108" s="7">
        <v>21.9</v>
      </c>
      <c r="J108" s="7">
        <v>11.9</v>
      </c>
      <c r="K108" s="7">
        <v>4.7</v>
      </c>
      <c r="L108" s="7">
        <v>32.4</v>
      </c>
    </row>
    <row r="109" spans="1:12" x14ac:dyDescent="0.4">
      <c r="A109" s="7">
        <v>32.299999999999997</v>
      </c>
      <c r="B109" s="7">
        <v>79</v>
      </c>
      <c r="C109" s="7">
        <v>75.2</v>
      </c>
      <c r="D109" s="7">
        <v>70.3</v>
      </c>
      <c r="E109" s="7">
        <v>63.9</v>
      </c>
      <c r="F109" s="7">
        <v>55.7</v>
      </c>
      <c r="G109" s="7">
        <v>45.6</v>
      </c>
      <c r="H109" s="7">
        <v>33.9</v>
      </c>
      <c r="I109" s="7">
        <v>21.9</v>
      </c>
      <c r="J109" s="7">
        <v>11.9</v>
      </c>
      <c r="K109" s="7">
        <v>4.7</v>
      </c>
      <c r="L109" s="7">
        <v>32.299999999999997</v>
      </c>
    </row>
    <row r="110" spans="1:12" x14ac:dyDescent="0.4">
      <c r="A110" s="7">
        <v>32.200000000000003</v>
      </c>
      <c r="B110" s="7">
        <v>78.8</v>
      </c>
      <c r="C110" s="7">
        <v>75</v>
      </c>
      <c r="D110" s="7">
        <v>70.099999999999994</v>
      </c>
      <c r="E110" s="7">
        <v>63.8</v>
      </c>
      <c r="F110" s="7">
        <v>55.6</v>
      </c>
      <c r="G110" s="7">
        <v>45.5</v>
      </c>
      <c r="H110" s="7">
        <v>33.9</v>
      </c>
      <c r="I110" s="7">
        <v>21.9</v>
      </c>
      <c r="J110" s="7">
        <v>11.9</v>
      </c>
      <c r="K110" s="7">
        <v>4.7</v>
      </c>
      <c r="L110" s="7">
        <v>32.200000000000003</v>
      </c>
    </row>
    <row r="111" spans="1:12" x14ac:dyDescent="0.4">
      <c r="A111" s="7">
        <v>32.1</v>
      </c>
      <c r="B111" s="7">
        <v>78.5</v>
      </c>
      <c r="C111" s="7">
        <v>74.8</v>
      </c>
      <c r="D111" s="7">
        <v>69.900000000000006</v>
      </c>
      <c r="E111" s="7">
        <v>63.6</v>
      </c>
      <c r="F111" s="7">
        <v>55.5</v>
      </c>
      <c r="G111" s="7">
        <v>45.5</v>
      </c>
      <c r="H111" s="7">
        <v>33.9</v>
      </c>
      <c r="I111" s="7">
        <v>21.9</v>
      </c>
      <c r="J111" s="7">
        <v>11.9</v>
      </c>
      <c r="K111" s="7">
        <v>4.7</v>
      </c>
      <c r="L111" s="7">
        <v>32.1</v>
      </c>
    </row>
    <row r="112" spans="1:12" ht="12.75" x14ac:dyDescent="0.35">
      <c r="A112" s="6">
        <v>32</v>
      </c>
      <c r="B112" s="6">
        <v>78.3</v>
      </c>
      <c r="C112" s="6">
        <v>74.599999999999994</v>
      </c>
      <c r="D112" s="6">
        <v>69.7</v>
      </c>
      <c r="E112" s="6">
        <v>63.5</v>
      </c>
      <c r="F112" s="6">
        <v>55.4</v>
      </c>
      <c r="G112" s="6">
        <v>45.4</v>
      </c>
      <c r="H112" s="6">
        <v>33.9</v>
      </c>
      <c r="I112" s="6">
        <v>21.9</v>
      </c>
      <c r="J112" s="6">
        <v>11.9</v>
      </c>
      <c r="K112" s="6">
        <v>4.7</v>
      </c>
      <c r="L112" s="6">
        <v>32</v>
      </c>
    </row>
    <row r="113" spans="1:12" x14ac:dyDescent="0.4">
      <c r="A113" s="7">
        <v>31.5</v>
      </c>
      <c r="B113" s="7">
        <v>78</v>
      </c>
      <c r="C113" s="7">
        <v>74.3</v>
      </c>
      <c r="D113" s="7">
        <v>69.599999999999994</v>
      </c>
      <c r="E113" s="7">
        <v>63.3</v>
      </c>
      <c r="F113" s="7">
        <v>55.3</v>
      </c>
      <c r="G113" s="7">
        <v>45.4</v>
      </c>
      <c r="H113" s="7">
        <v>33.9</v>
      </c>
      <c r="I113" s="7">
        <v>21.9</v>
      </c>
      <c r="J113" s="7">
        <v>11.9</v>
      </c>
      <c r="K113" s="7">
        <v>4.7</v>
      </c>
      <c r="L113" s="7">
        <v>31.5</v>
      </c>
    </row>
    <row r="114" spans="1:12" x14ac:dyDescent="0.4">
      <c r="A114" s="7">
        <v>31.4</v>
      </c>
      <c r="B114" s="7">
        <v>77.8</v>
      </c>
      <c r="C114" s="7">
        <v>74.099999999999994</v>
      </c>
      <c r="D114" s="7">
        <v>69.400000000000006</v>
      </c>
      <c r="E114" s="7">
        <v>63.2</v>
      </c>
      <c r="F114" s="7">
        <v>55.2</v>
      </c>
      <c r="G114" s="7">
        <v>45.3</v>
      </c>
      <c r="H114" s="7">
        <v>33.799999999999997</v>
      </c>
      <c r="I114" s="7">
        <v>21.9</v>
      </c>
      <c r="J114" s="7">
        <v>11.9</v>
      </c>
      <c r="K114" s="7">
        <v>4.7</v>
      </c>
      <c r="L114" s="7">
        <v>31.4</v>
      </c>
    </row>
    <row r="115" spans="1:12" x14ac:dyDescent="0.4">
      <c r="A115" s="7">
        <v>31.3</v>
      </c>
      <c r="B115" s="7">
        <v>77.5</v>
      </c>
      <c r="C115" s="7">
        <v>73.900000000000006</v>
      </c>
      <c r="D115" s="7">
        <v>69.2</v>
      </c>
      <c r="E115" s="7">
        <v>63</v>
      </c>
      <c r="F115" s="7">
        <v>55.1</v>
      </c>
      <c r="G115" s="7">
        <v>45.2</v>
      </c>
      <c r="H115" s="7">
        <v>33.799999999999997</v>
      </c>
      <c r="I115" s="7">
        <v>21.9</v>
      </c>
      <c r="J115" s="7">
        <v>11.9</v>
      </c>
      <c r="K115" s="7">
        <v>4.7</v>
      </c>
      <c r="L115" s="7">
        <v>31.3</v>
      </c>
    </row>
    <row r="116" spans="1:12" x14ac:dyDescent="0.4">
      <c r="A116" s="7">
        <v>31.2</v>
      </c>
      <c r="B116" s="7">
        <v>77.3</v>
      </c>
      <c r="C116" s="7">
        <v>73.599999999999994</v>
      </c>
      <c r="D116" s="7">
        <v>69</v>
      </c>
      <c r="E116" s="7">
        <v>62.8</v>
      </c>
      <c r="F116" s="7">
        <v>55</v>
      </c>
      <c r="G116" s="7">
        <v>45.2</v>
      </c>
      <c r="H116" s="7">
        <v>33.799999999999997</v>
      </c>
      <c r="I116" s="7">
        <v>21.9</v>
      </c>
      <c r="J116" s="7">
        <v>11.9</v>
      </c>
      <c r="K116" s="7">
        <v>4.7</v>
      </c>
      <c r="L116" s="7">
        <v>31.2</v>
      </c>
    </row>
    <row r="117" spans="1:12" x14ac:dyDescent="0.4">
      <c r="A117" s="7">
        <v>31.1</v>
      </c>
      <c r="B117" s="7">
        <v>77</v>
      </c>
      <c r="C117" s="7">
        <v>73.400000000000006</v>
      </c>
      <c r="D117" s="7">
        <v>68.8</v>
      </c>
      <c r="E117" s="7">
        <v>62.7</v>
      </c>
      <c r="F117" s="7">
        <v>54.9</v>
      </c>
      <c r="G117" s="7">
        <v>45.1</v>
      </c>
      <c r="H117" s="7">
        <v>33.799999999999997</v>
      </c>
      <c r="I117" s="7">
        <v>21.9</v>
      </c>
      <c r="J117" s="7">
        <v>11.9</v>
      </c>
      <c r="K117" s="7">
        <v>4.7</v>
      </c>
      <c r="L117" s="7">
        <v>31.1</v>
      </c>
    </row>
    <row r="118" spans="1:12" ht="12.75" x14ac:dyDescent="0.35">
      <c r="A118" s="6">
        <v>31</v>
      </c>
      <c r="B118" s="6">
        <v>76.7</v>
      </c>
      <c r="C118" s="6">
        <v>73.2</v>
      </c>
      <c r="D118" s="6">
        <v>68.599999999999994</v>
      </c>
      <c r="E118" s="6">
        <v>62.5</v>
      </c>
      <c r="F118" s="6">
        <v>54.8</v>
      </c>
      <c r="G118" s="6">
        <v>45.1</v>
      </c>
      <c r="H118" s="6">
        <v>33.700000000000003</v>
      </c>
      <c r="I118" s="6">
        <v>21.9</v>
      </c>
      <c r="J118" s="6">
        <v>11.9</v>
      </c>
      <c r="K118" s="6">
        <v>4.7</v>
      </c>
      <c r="L118" s="6">
        <v>31</v>
      </c>
    </row>
    <row r="119" spans="1:12" x14ac:dyDescent="0.4">
      <c r="A119" s="7">
        <v>30.5</v>
      </c>
      <c r="B119" s="7">
        <v>76.5</v>
      </c>
      <c r="C119" s="7">
        <v>72.900000000000006</v>
      </c>
      <c r="D119" s="7">
        <v>68.400000000000006</v>
      </c>
      <c r="E119" s="7">
        <v>62.4</v>
      </c>
      <c r="F119" s="7">
        <v>54.7</v>
      </c>
      <c r="G119" s="7">
        <v>45</v>
      </c>
      <c r="H119" s="7">
        <v>33.700000000000003</v>
      </c>
      <c r="I119" s="7">
        <v>21.9</v>
      </c>
      <c r="J119" s="7">
        <v>11.9</v>
      </c>
      <c r="K119" s="7">
        <v>4.7</v>
      </c>
      <c r="L119" s="7">
        <v>30.5</v>
      </c>
    </row>
    <row r="120" spans="1:12" x14ac:dyDescent="0.4">
      <c r="A120" s="7">
        <v>30.4</v>
      </c>
      <c r="B120" s="7">
        <v>76.2</v>
      </c>
      <c r="C120" s="7">
        <v>72.7</v>
      </c>
      <c r="D120" s="7">
        <v>68.2</v>
      </c>
      <c r="E120" s="7">
        <v>62.2</v>
      </c>
      <c r="F120" s="7">
        <v>54.5</v>
      </c>
      <c r="G120" s="7">
        <v>44.9</v>
      </c>
      <c r="H120" s="7">
        <v>33.700000000000003</v>
      </c>
      <c r="I120" s="7">
        <v>21.9</v>
      </c>
      <c r="J120" s="7">
        <v>11.9</v>
      </c>
      <c r="K120" s="7">
        <v>4.7</v>
      </c>
      <c r="L120" s="7">
        <v>30.4</v>
      </c>
    </row>
    <row r="121" spans="1:12" x14ac:dyDescent="0.4">
      <c r="A121" s="7">
        <v>30.3</v>
      </c>
      <c r="B121" s="7">
        <v>75.900000000000006</v>
      </c>
      <c r="C121" s="7">
        <v>72.5</v>
      </c>
      <c r="D121" s="7">
        <v>68</v>
      </c>
      <c r="E121" s="7">
        <v>62</v>
      </c>
      <c r="F121" s="7">
        <v>54.4</v>
      </c>
      <c r="G121" s="7">
        <v>44.9</v>
      </c>
      <c r="H121" s="7">
        <v>33.700000000000003</v>
      </c>
      <c r="I121" s="7">
        <v>21.8</v>
      </c>
      <c r="J121" s="7">
        <v>11.9</v>
      </c>
      <c r="K121" s="7">
        <v>4.7</v>
      </c>
      <c r="L121" s="7">
        <v>30.3</v>
      </c>
    </row>
    <row r="122" spans="1:12" x14ac:dyDescent="0.4">
      <c r="A122" s="7">
        <v>30.2</v>
      </c>
      <c r="B122" s="7">
        <v>75.7</v>
      </c>
      <c r="C122" s="7">
        <v>72.2</v>
      </c>
      <c r="D122" s="7">
        <v>67.8</v>
      </c>
      <c r="E122" s="7">
        <v>61.9</v>
      </c>
      <c r="F122" s="7">
        <v>54.3</v>
      </c>
      <c r="G122" s="7">
        <v>44.8</v>
      </c>
      <c r="H122" s="7">
        <v>33.6</v>
      </c>
      <c r="I122" s="7">
        <v>21.8</v>
      </c>
      <c r="J122" s="7">
        <v>11.9</v>
      </c>
      <c r="K122" s="7">
        <v>4.7</v>
      </c>
      <c r="L122" s="7">
        <v>30.2</v>
      </c>
    </row>
    <row r="123" spans="1:12" x14ac:dyDescent="0.4">
      <c r="A123" s="7">
        <v>30.1</v>
      </c>
      <c r="B123" s="7">
        <v>75.400000000000006</v>
      </c>
      <c r="C123" s="7">
        <v>72</v>
      </c>
      <c r="D123" s="7">
        <v>67.599999999999994</v>
      </c>
      <c r="E123" s="7">
        <v>61.7</v>
      </c>
      <c r="F123" s="7">
        <v>54.2</v>
      </c>
      <c r="G123" s="7">
        <v>44.7</v>
      </c>
      <c r="H123" s="7">
        <v>33.6</v>
      </c>
      <c r="I123" s="7">
        <v>21.8</v>
      </c>
      <c r="J123" s="7">
        <v>11.9</v>
      </c>
      <c r="K123" s="7">
        <v>4.7</v>
      </c>
      <c r="L123" s="7">
        <v>30.1</v>
      </c>
    </row>
    <row r="124" spans="1:12" ht="12.75" x14ac:dyDescent="0.35">
      <c r="A124" s="6">
        <v>30</v>
      </c>
      <c r="B124" s="6">
        <v>75.099999999999994</v>
      </c>
      <c r="C124" s="6">
        <v>71.8</v>
      </c>
      <c r="D124" s="6">
        <v>67.3</v>
      </c>
      <c r="E124" s="6">
        <v>61.6</v>
      </c>
      <c r="F124" s="6">
        <v>54.1</v>
      </c>
      <c r="G124" s="6">
        <v>44.7</v>
      </c>
      <c r="H124" s="6">
        <v>33.6</v>
      </c>
      <c r="I124" s="6">
        <v>21.8</v>
      </c>
      <c r="J124" s="6">
        <v>11.9</v>
      </c>
      <c r="K124" s="6">
        <v>4.7</v>
      </c>
      <c r="L124" s="6">
        <v>30</v>
      </c>
    </row>
    <row r="125" spans="1:12" x14ac:dyDescent="0.4">
      <c r="A125" s="7">
        <v>29.5</v>
      </c>
      <c r="B125" s="7">
        <v>74.900000000000006</v>
      </c>
      <c r="C125" s="7">
        <v>71.5</v>
      </c>
      <c r="D125" s="7">
        <v>67.099999999999994</v>
      </c>
      <c r="E125" s="7">
        <v>61.4</v>
      </c>
      <c r="F125" s="7">
        <v>54</v>
      </c>
      <c r="G125" s="7">
        <v>44.6</v>
      </c>
      <c r="H125" s="7">
        <v>33.6</v>
      </c>
      <c r="I125" s="7">
        <v>21.8</v>
      </c>
      <c r="J125" s="7">
        <v>11.9</v>
      </c>
      <c r="K125" s="7">
        <v>4.7</v>
      </c>
      <c r="L125" s="7">
        <v>29.5</v>
      </c>
    </row>
    <row r="126" spans="1:12" x14ac:dyDescent="0.4">
      <c r="A126" s="7">
        <v>29.4</v>
      </c>
      <c r="B126" s="7">
        <v>74.599999999999994</v>
      </c>
      <c r="C126" s="7">
        <v>71.3</v>
      </c>
      <c r="D126" s="7">
        <v>66.900000000000006</v>
      </c>
      <c r="E126" s="7">
        <v>61.2</v>
      </c>
      <c r="F126" s="7">
        <v>53.8</v>
      </c>
      <c r="G126" s="7">
        <v>44.5</v>
      </c>
      <c r="H126" s="7">
        <v>33.5</v>
      </c>
      <c r="I126" s="7">
        <v>21.8</v>
      </c>
      <c r="J126" s="7">
        <v>11.9</v>
      </c>
      <c r="K126" s="7">
        <v>4.7</v>
      </c>
      <c r="L126" s="7">
        <v>29.4</v>
      </c>
    </row>
    <row r="127" spans="1:12" x14ac:dyDescent="0.4">
      <c r="A127" s="7">
        <v>29.3</v>
      </c>
      <c r="B127" s="7">
        <v>74.3</v>
      </c>
      <c r="C127" s="7">
        <v>71</v>
      </c>
      <c r="D127" s="7">
        <v>66.7</v>
      </c>
      <c r="E127" s="7">
        <v>61.1</v>
      </c>
      <c r="F127" s="7">
        <v>53.7</v>
      </c>
      <c r="G127" s="7">
        <v>44.4</v>
      </c>
      <c r="H127" s="7">
        <v>33.5</v>
      </c>
      <c r="I127" s="7">
        <v>21.8</v>
      </c>
      <c r="J127" s="7">
        <v>11.9</v>
      </c>
      <c r="K127" s="7">
        <v>4.7</v>
      </c>
      <c r="L127" s="7">
        <v>29.3</v>
      </c>
    </row>
    <row r="128" spans="1:12" x14ac:dyDescent="0.4">
      <c r="A128" s="7">
        <v>29.2</v>
      </c>
      <c r="B128" s="7">
        <v>74.099999999999994</v>
      </c>
      <c r="C128" s="7">
        <v>70.8</v>
      </c>
      <c r="D128" s="7">
        <v>66.5</v>
      </c>
      <c r="E128" s="7">
        <v>60.9</v>
      </c>
      <c r="F128" s="7">
        <v>53.6</v>
      </c>
      <c r="G128" s="7">
        <v>44.4</v>
      </c>
      <c r="H128" s="7">
        <v>33.5</v>
      </c>
      <c r="I128" s="7">
        <v>21.8</v>
      </c>
      <c r="J128" s="7">
        <v>11.9</v>
      </c>
      <c r="K128" s="7">
        <v>4.7</v>
      </c>
      <c r="L128" s="7">
        <v>29.2</v>
      </c>
    </row>
    <row r="129" spans="1:12" x14ac:dyDescent="0.4">
      <c r="A129" s="7">
        <v>29.1</v>
      </c>
      <c r="B129" s="7">
        <v>73.8</v>
      </c>
      <c r="C129" s="7">
        <v>70.5</v>
      </c>
      <c r="D129" s="7">
        <v>66.3</v>
      </c>
      <c r="E129" s="7">
        <v>60.7</v>
      </c>
      <c r="F129" s="7">
        <v>53.5</v>
      </c>
      <c r="G129" s="7">
        <v>44.3</v>
      </c>
      <c r="H129" s="7">
        <v>33.5</v>
      </c>
      <c r="I129" s="7">
        <v>21.8</v>
      </c>
      <c r="J129" s="7">
        <v>11.9</v>
      </c>
      <c r="K129" s="7">
        <v>4.7</v>
      </c>
      <c r="L129" s="7">
        <v>29.1</v>
      </c>
    </row>
    <row r="130" spans="1:12" ht="12.75" x14ac:dyDescent="0.35">
      <c r="A130" s="6">
        <v>29</v>
      </c>
      <c r="B130" s="6">
        <v>73.5</v>
      </c>
      <c r="C130" s="6">
        <v>70.3</v>
      </c>
      <c r="D130" s="6">
        <v>66.099999999999994</v>
      </c>
      <c r="E130" s="6">
        <v>60.5</v>
      </c>
      <c r="F130" s="6">
        <v>53.4</v>
      </c>
      <c r="G130" s="6">
        <v>44.2</v>
      </c>
      <c r="H130" s="6">
        <v>33.4</v>
      </c>
      <c r="I130" s="6">
        <v>21.8</v>
      </c>
      <c r="J130" s="6">
        <v>11.9</v>
      </c>
      <c r="K130" s="6">
        <v>4.7</v>
      </c>
      <c r="L130" s="6">
        <v>29</v>
      </c>
    </row>
    <row r="131" spans="1:12" x14ac:dyDescent="0.4">
      <c r="A131" s="7">
        <v>28.5</v>
      </c>
      <c r="B131" s="7">
        <v>73.2</v>
      </c>
      <c r="C131" s="7">
        <v>70</v>
      </c>
      <c r="D131" s="7">
        <v>65.900000000000006</v>
      </c>
      <c r="E131" s="7">
        <v>60.4</v>
      </c>
      <c r="F131" s="7">
        <v>53.2</v>
      </c>
      <c r="G131" s="7">
        <v>44.2</v>
      </c>
      <c r="H131" s="7">
        <v>33.4</v>
      </c>
      <c r="I131" s="7">
        <v>21.8</v>
      </c>
      <c r="J131" s="7">
        <v>11.9</v>
      </c>
      <c r="K131" s="7">
        <v>4.7</v>
      </c>
      <c r="L131" s="7">
        <v>28.5</v>
      </c>
    </row>
    <row r="132" spans="1:12" x14ac:dyDescent="0.4">
      <c r="A132" s="7">
        <v>28.4</v>
      </c>
      <c r="B132" s="7">
        <v>73</v>
      </c>
      <c r="C132" s="7">
        <v>69.8</v>
      </c>
      <c r="D132" s="7">
        <v>65.599999999999994</v>
      </c>
      <c r="E132" s="7">
        <v>60.2</v>
      </c>
      <c r="F132" s="7">
        <v>53.1</v>
      </c>
      <c r="G132" s="7">
        <v>44.1</v>
      </c>
      <c r="H132" s="7">
        <v>33.4</v>
      </c>
      <c r="I132" s="7">
        <v>21.8</v>
      </c>
      <c r="J132" s="7">
        <v>11.9</v>
      </c>
      <c r="K132" s="7">
        <v>4.7</v>
      </c>
      <c r="L132" s="7">
        <v>28.4</v>
      </c>
    </row>
    <row r="133" spans="1:12" x14ac:dyDescent="0.4">
      <c r="A133" s="7">
        <v>28.3</v>
      </c>
      <c r="B133" s="7">
        <v>72.7</v>
      </c>
      <c r="C133" s="7">
        <v>69.5</v>
      </c>
      <c r="D133" s="7">
        <v>65.400000000000006</v>
      </c>
      <c r="E133" s="7">
        <v>60</v>
      </c>
      <c r="F133" s="7">
        <v>53</v>
      </c>
      <c r="G133" s="7">
        <v>44</v>
      </c>
      <c r="H133" s="7">
        <v>33.299999999999997</v>
      </c>
      <c r="I133" s="7">
        <v>21.8</v>
      </c>
      <c r="J133" s="7">
        <v>11.9</v>
      </c>
      <c r="K133" s="7">
        <v>4.7</v>
      </c>
      <c r="L133" s="7">
        <v>28.3</v>
      </c>
    </row>
    <row r="134" spans="1:12" x14ac:dyDescent="0.4">
      <c r="A134" s="7">
        <v>28.2</v>
      </c>
      <c r="B134" s="7">
        <v>72.400000000000006</v>
      </c>
      <c r="C134" s="7">
        <v>69.3</v>
      </c>
      <c r="D134" s="7">
        <v>65.2</v>
      </c>
      <c r="E134" s="7">
        <v>59.8</v>
      </c>
      <c r="F134" s="7">
        <v>52.8</v>
      </c>
      <c r="G134" s="7">
        <v>43.9</v>
      </c>
      <c r="H134" s="7">
        <v>33.299999999999997</v>
      </c>
      <c r="I134" s="7">
        <v>21.8</v>
      </c>
      <c r="J134" s="7">
        <v>11.9</v>
      </c>
      <c r="K134" s="7">
        <v>4.7</v>
      </c>
      <c r="L134" s="7">
        <v>28.2</v>
      </c>
    </row>
    <row r="135" spans="1:12" x14ac:dyDescent="0.4">
      <c r="A135" s="7">
        <v>28.1</v>
      </c>
      <c r="B135" s="7">
        <v>72.099999999999994</v>
      </c>
      <c r="C135" s="7">
        <v>69</v>
      </c>
      <c r="D135" s="7">
        <v>65</v>
      </c>
      <c r="E135" s="7">
        <v>59.7</v>
      </c>
      <c r="F135" s="7">
        <v>52.7</v>
      </c>
      <c r="G135" s="7">
        <v>43.9</v>
      </c>
      <c r="H135" s="7">
        <v>33.299999999999997</v>
      </c>
      <c r="I135" s="7">
        <v>21.8</v>
      </c>
      <c r="J135" s="7">
        <v>11.9</v>
      </c>
      <c r="K135" s="7">
        <v>4.7</v>
      </c>
      <c r="L135" s="7">
        <v>28.1</v>
      </c>
    </row>
    <row r="136" spans="1:12" ht="12.75" x14ac:dyDescent="0.35">
      <c r="A136" s="6">
        <v>28</v>
      </c>
      <c r="B136" s="6">
        <v>71.8</v>
      </c>
      <c r="C136" s="6">
        <v>68.8</v>
      </c>
      <c r="D136" s="6">
        <v>64.8</v>
      </c>
      <c r="E136" s="6">
        <v>59.5</v>
      </c>
      <c r="F136" s="6">
        <v>52.6</v>
      </c>
      <c r="G136" s="6">
        <v>43.8</v>
      </c>
      <c r="H136" s="6">
        <v>33.200000000000003</v>
      </c>
      <c r="I136" s="6">
        <v>21.8</v>
      </c>
      <c r="J136" s="6">
        <v>11.9</v>
      </c>
      <c r="K136" s="6">
        <v>4.7</v>
      </c>
      <c r="L136" s="6">
        <v>28</v>
      </c>
    </row>
    <row r="137" spans="1:12" x14ac:dyDescent="0.4">
      <c r="A137" s="7">
        <v>27.5</v>
      </c>
      <c r="B137" s="7">
        <v>71.5</v>
      </c>
      <c r="C137" s="7">
        <v>68.5</v>
      </c>
      <c r="D137" s="7">
        <v>64.5</v>
      </c>
      <c r="E137" s="7">
        <v>59.3</v>
      </c>
      <c r="F137" s="7">
        <v>52.4</v>
      </c>
      <c r="G137" s="7">
        <v>43.7</v>
      </c>
      <c r="H137" s="7">
        <v>33.200000000000003</v>
      </c>
      <c r="I137" s="7">
        <v>21.8</v>
      </c>
      <c r="J137" s="7">
        <v>11.9</v>
      </c>
      <c r="K137" s="7">
        <v>4.7</v>
      </c>
      <c r="L137" s="7">
        <v>27.5</v>
      </c>
    </row>
    <row r="138" spans="1:12" x14ac:dyDescent="0.4">
      <c r="A138" s="7">
        <v>27.4</v>
      </c>
      <c r="B138" s="7">
        <v>71.3</v>
      </c>
      <c r="C138" s="7">
        <v>68.2</v>
      </c>
      <c r="D138" s="7">
        <v>64.3</v>
      </c>
      <c r="E138" s="7">
        <v>59.1</v>
      </c>
      <c r="F138" s="7">
        <v>52.3</v>
      </c>
      <c r="G138" s="7">
        <v>43.6</v>
      </c>
      <c r="H138" s="7">
        <v>33.200000000000003</v>
      </c>
      <c r="I138" s="7">
        <v>21.8</v>
      </c>
      <c r="J138" s="7">
        <v>11.9</v>
      </c>
      <c r="K138" s="7">
        <v>4.7</v>
      </c>
      <c r="L138" s="7">
        <v>27.4</v>
      </c>
    </row>
    <row r="139" spans="1:12" x14ac:dyDescent="0.4">
      <c r="A139" s="7">
        <v>27.3</v>
      </c>
      <c r="B139" s="7">
        <v>71</v>
      </c>
      <c r="C139" s="7">
        <v>68</v>
      </c>
      <c r="D139" s="7">
        <v>64.099999999999994</v>
      </c>
      <c r="E139" s="7">
        <v>58.9</v>
      </c>
      <c r="F139" s="7">
        <v>52.2</v>
      </c>
      <c r="G139" s="7">
        <v>43.5</v>
      </c>
      <c r="H139" s="7">
        <v>33.1</v>
      </c>
      <c r="I139" s="7">
        <v>21.8</v>
      </c>
      <c r="J139" s="7">
        <v>11.9</v>
      </c>
      <c r="K139" s="7">
        <v>4.7</v>
      </c>
      <c r="L139" s="7">
        <v>27.3</v>
      </c>
    </row>
    <row r="140" spans="1:12" x14ac:dyDescent="0.4">
      <c r="A140" s="7">
        <v>27.2</v>
      </c>
      <c r="B140" s="7">
        <v>70.7</v>
      </c>
      <c r="C140" s="7">
        <v>67.7</v>
      </c>
      <c r="D140" s="7">
        <v>63.9</v>
      </c>
      <c r="E140" s="7">
        <v>58.7</v>
      </c>
      <c r="F140" s="7">
        <v>52</v>
      </c>
      <c r="G140" s="7">
        <v>43.4</v>
      </c>
      <c r="H140" s="7">
        <v>33.1</v>
      </c>
      <c r="I140" s="7">
        <v>21.8</v>
      </c>
      <c r="J140" s="7">
        <v>11.9</v>
      </c>
      <c r="K140" s="7">
        <v>4.7</v>
      </c>
      <c r="L140" s="7">
        <v>27.2</v>
      </c>
    </row>
    <row r="141" spans="1:12" x14ac:dyDescent="0.4">
      <c r="A141" s="7">
        <v>27.1</v>
      </c>
      <c r="B141" s="7">
        <v>70.400000000000006</v>
      </c>
      <c r="C141" s="7">
        <v>67.5</v>
      </c>
      <c r="D141" s="7">
        <v>63.6</v>
      </c>
      <c r="E141" s="7">
        <v>58.5</v>
      </c>
      <c r="F141" s="7">
        <v>51.9</v>
      </c>
      <c r="G141" s="7">
        <v>43.4</v>
      </c>
      <c r="H141" s="7">
        <v>33.1</v>
      </c>
      <c r="I141" s="7">
        <v>21.7</v>
      </c>
      <c r="J141" s="7">
        <v>11.9</v>
      </c>
      <c r="K141" s="7">
        <v>4.7</v>
      </c>
      <c r="L141" s="7">
        <v>27.1</v>
      </c>
    </row>
    <row r="142" spans="1:12" ht="12.75" x14ac:dyDescent="0.35">
      <c r="A142" s="6">
        <v>27</v>
      </c>
      <c r="B142" s="6">
        <v>70.099999999999994</v>
      </c>
      <c r="C142" s="6">
        <v>67.2</v>
      </c>
      <c r="D142" s="6">
        <v>63.4</v>
      </c>
      <c r="E142" s="6">
        <v>58.4</v>
      </c>
      <c r="F142" s="6">
        <v>51.8</v>
      </c>
      <c r="G142" s="6">
        <v>43.3</v>
      </c>
      <c r="H142" s="6">
        <v>33</v>
      </c>
      <c r="I142" s="6">
        <v>21.7</v>
      </c>
      <c r="J142" s="6">
        <v>11.9</v>
      </c>
      <c r="K142" s="6">
        <v>4.7</v>
      </c>
      <c r="L142" s="6">
        <v>27</v>
      </c>
    </row>
    <row r="143" spans="1:12" x14ac:dyDescent="0.4">
      <c r="A143" s="7">
        <v>26.5</v>
      </c>
      <c r="B143" s="7">
        <v>69.8</v>
      </c>
      <c r="C143" s="7">
        <v>66.900000000000006</v>
      </c>
      <c r="D143" s="7">
        <v>63.2</v>
      </c>
      <c r="E143" s="7">
        <v>58.2</v>
      </c>
      <c r="F143" s="7">
        <v>51.6</v>
      </c>
      <c r="G143" s="7">
        <v>43.2</v>
      </c>
      <c r="H143" s="7">
        <v>33</v>
      </c>
      <c r="I143" s="7">
        <v>21.7</v>
      </c>
      <c r="J143" s="7">
        <v>11.9</v>
      </c>
      <c r="K143" s="7">
        <v>4.7</v>
      </c>
      <c r="L143" s="7">
        <v>26.5</v>
      </c>
    </row>
    <row r="144" spans="1:12" x14ac:dyDescent="0.4">
      <c r="A144" s="7">
        <v>26.4</v>
      </c>
      <c r="B144" s="7">
        <v>69.5</v>
      </c>
      <c r="C144" s="7">
        <v>66.7</v>
      </c>
      <c r="D144" s="7">
        <v>62.9</v>
      </c>
      <c r="E144" s="7">
        <v>58</v>
      </c>
      <c r="F144" s="7">
        <v>51.5</v>
      </c>
      <c r="G144" s="7">
        <v>43.1</v>
      </c>
      <c r="H144" s="7">
        <v>33</v>
      </c>
      <c r="I144" s="7">
        <v>21.7</v>
      </c>
      <c r="J144" s="7">
        <v>11.9</v>
      </c>
      <c r="K144" s="7">
        <v>4.7</v>
      </c>
      <c r="L144" s="7">
        <v>26.4</v>
      </c>
    </row>
    <row r="145" spans="1:12" x14ac:dyDescent="0.4">
      <c r="A145" s="7">
        <v>26.3</v>
      </c>
      <c r="B145" s="7">
        <v>69.2</v>
      </c>
      <c r="C145" s="7">
        <v>66.400000000000006</v>
      </c>
      <c r="D145" s="7">
        <v>62.7</v>
      </c>
      <c r="E145" s="7">
        <v>57.8</v>
      </c>
      <c r="F145" s="7">
        <v>51.3</v>
      </c>
      <c r="G145" s="7">
        <v>43</v>
      </c>
      <c r="H145" s="7">
        <v>32.9</v>
      </c>
      <c r="I145" s="7">
        <v>21.7</v>
      </c>
      <c r="J145" s="7">
        <v>11.9</v>
      </c>
      <c r="K145" s="7">
        <v>4.7</v>
      </c>
      <c r="L145" s="7">
        <v>26.3</v>
      </c>
    </row>
    <row r="146" spans="1:12" x14ac:dyDescent="0.4">
      <c r="A146" s="7">
        <v>26.2</v>
      </c>
      <c r="B146" s="7">
        <v>68.900000000000006</v>
      </c>
      <c r="C146" s="7">
        <v>66.099999999999994</v>
      </c>
      <c r="D146" s="7">
        <v>62.5</v>
      </c>
      <c r="E146" s="7">
        <v>57.6</v>
      </c>
      <c r="F146" s="7">
        <v>51.2</v>
      </c>
      <c r="G146" s="7">
        <v>42.9</v>
      </c>
      <c r="H146" s="7">
        <v>32.9</v>
      </c>
      <c r="I146" s="7">
        <v>21.7</v>
      </c>
      <c r="J146" s="7">
        <v>11.9</v>
      </c>
      <c r="K146" s="7">
        <v>4.7</v>
      </c>
      <c r="L146" s="7">
        <v>26.2</v>
      </c>
    </row>
    <row r="147" spans="1:12" x14ac:dyDescent="0.4">
      <c r="A147" s="7">
        <v>26.1</v>
      </c>
      <c r="B147" s="7">
        <v>68.599999999999994</v>
      </c>
      <c r="C147" s="7">
        <v>65.900000000000006</v>
      </c>
      <c r="D147" s="7">
        <v>62.2</v>
      </c>
      <c r="E147" s="7">
        <v>57.4</v>
      </c>
      <c r="F147" s="7">
        <v>51.1</v>
      </c>
      <c r="G147" s="7">
        <v>42.8</v>
      </c>
      <c r="H147" s="7">
        <v>32.799999999999997</v>
      </c>
      <c r="I147" s="7">
        <v>21.7</v>
      </c>
      <c r="J147" s="7">
        <v>11.9</v>
      </c>
      <c r="K147" s="7">
        <v>4.7</v>
      </c>
      <c r="L147" s="7">
        <v>26.1</v>
      </c>
    </row>
    <row r="148" spans="1:12" ht="12.75" x14ac:dyDescent="0.35">
      <c r="A148" s="6">
        <v>26</v>
      </c>
      <c r="B148" s="6">
        <v>68.3</v>
      </c>
      <c r="C148" s="6">
        <v>65.599999999999994</v>
      </c>
      <c r="D148" s="6">
        <v>62</v>
      </c>
      <c r="E148" s="6">
        <v>57.2</v>
      </c>
      <c r="F148" s="6">
        <v>50.9</v>
      </c>
      <c r="G148" s="6">
        <v>42.8</v>
      </c>
      <c r="H148" s="6">
        <v>32.799999999999997</v>
      </c>
      <c r="I148" s="6">
        <v>21.7</v>
      </c>
      <c r="J148" s="6">
        <v>11.9</v>
      </c>
      <c r="K148" s="6">
        <v>4.7</v>
      </c>
      <c r="L148" s="6">
        <v>26</v>
      </c>
    </row>
    <row r="149" spans="1:12" x14ac:dyDescent="0.4">
      <c r="A149" s="7">
        <v>25.5</v>
      </c>
      <c r="B149" s="7">
        <v>68</v>
      </c>
      <c r="C149" s="7">
        <v>65.3</v>
      </c>
      <c r="D149" s="7">
        <v>61.7</v>
      </c>
      <c r="E149" s="7">
        <v>57</v>
      </c>
      <c r="F149" s="7">
        <v>50.8</v>
      </c>
      <c r="G149" s="7">
        <v>42.7</v>
      </c>
      <c r="H149" s="7">
        <v>32.799999999999997</v>
      </c>
      <c r="I149" s="7">
        <v>21.7</v>
      </c>
      <c r="J149" s="7">
        <v>11.9</v>
      </c>
      <c r="K149" s="7">
        <v>4.7</v>
      </c>
      <c r="L149" s="7">
        <v>25.5</v>
      </c>
    </row>
    <row r="150" spans="1:12" x14ac:dyDescent="0.4">
      <c r="A150" s="7">
        <v>25.4</v>
      </c>
      <c r="B150" s="7">
        <v>67.7</v>
      </c>
      <c r="C150" s="7">
        <v>65</v>
      </c>
      <c r="D150" s="7">
        <v>61.5</v>
      </c>
      <c r="E150" s="7">
        <v>56.8</v>
      </c>
      <c r="F150" s="7">
        <v>50.6</v>
      </c>
      <c r="G150" s="7">
        <v>42.6</v>
      </c>
      <c r="H150" s="7">
        <v>32.700000000000003</v>
      </c>
      <c r="I150" s="7">
        <v>21.7</v>
      </c>
      <c r="J150" s="7">
        <v>11.9</v>
      </c>
      <c r="K150" s="7">
        <v>4.7</v>
      </c>
      <c r="L150" s="7">
        <v>25.4</v>
      </c>
    </row>
    <row r="151" spans="1:12" x14ac:dyDescent="0.4">
      <c r="A151" s="7">
        <v>25.3</v>
      </c>
      <c r="B151" s="7">
        <v>67.400000000000006</v>
      </c>
      <c r="C151" s="7">
        <v>64.8</v>
      </c>
      <c r="D151" s="7">
        <v>61.3</v>
      </c>
      <c r="E151" s="7">
        <v>56.6</v>
      </c>
      <c r="F151" s="7">
        <v>50.5</v>
      </c>
      <c r="G151" s="7">
        <v>42.5</v>
      </c>
      <c r="H151" s="7">
        <v>32.700000000000003</v>
      </c>
      <c r="I151" s="7">
        <v>21.7</v>
      </c>
      <c r="J151" s="7">
        <v>11.9</v>
      </c>
      <c r="K151" s="7">
        <v>4.7</v>
      </c>
      <c r="L151" s="7">
        <v>25.3</v>
      </c>
    </row>
    <row r="152" spans="1:12" x14ac:dyDescent="0.4">
      <c r="A152" s="7">
        <v>25.2</v>
      </c>
      <c r="B152" s="7">
        <v>67.099999999999994</v>
      </c>
      <c r="C152" s="7">
        <v>64.5</v>
      </c>
      <c r="D152" s="7">
        <v>61</v>
      </c>
      <c r="E152" s="7">
        <v>56.4</v>
      </c>
      <c r="F152" s="7">
        <v>50.3</v>
      </c>
      <c r="G152" s="7">
        <v>42.4</v>
      </c>
      <c r="H152" s="7">
        <v>32.6</v>
      </c>
      <c r="I152" s="7">
        <v>21.7</v>
      </c>
      <c r="J152" s="7">
        <v>11.9</v>
      </c>
      <c r="K152" s="7">
        <v>4.7</v>
      </c>
      <c r="L152" s="7">
        <v>25.2</v>
      </c>
    </row>
    <row r="153" spans="1:12" x14ac:dyDescent="0.4">
      <c r="A153" s="7">
        <v>25.1</v>
      </c>
      <c r="B153" s="7">
        <v>66.8</v>
      </c>
      <c r="C153" s="7">
        <v>64.2</v>
      </c>
      <c r="D153" s="7">
        <v>60.8</v>
      </c>
      <c r="E153" s="7">
        <v>56.2</v>
      </c>
      <c r="F153" s="7">
        <v>50.2</v>
      </c>
      <c r="G153" s="7">
        <v>42.3</v>
      </c>
      <c r="H153" s="7">
        <v>32.6</v>
      </c>
      <c r="I153" s="7">
        <v>21.7</v>
      </c>
      <c r="J153" s="7">
        <v>11.9</v>
      </c>
      <c r="K153" s="7">
        <v>4.7</v>
      </c>
      <c r="L153" s="7">
        <v>25.1</v>
      </c>
    </row>
    <row r="154" spans="1:12" ht="12.75" x14ac:dyDescent="0.35">
      <c r="A154" s="6">
        <v>25</v>
      </c>
      <c r="B154" s="6">
        <v>66.5</v>
      </c>
      <c r="C154" s="6">
        <v>63.9</v>
      </c>
      <c r="D154" s="6">
        <v>60.5</v>
      </c>
      <c r="E154" s="6">
        <v>56</v>
      </c>
      <c r="F154" s="6">
        <v>50</v>
      </c>
      <c r="G154" s="6">
        <v>42.2</v>
      </c>
      <c r="H154" s="6">
        <v>32.6</v>
      </c>
      <c r="I154" s="6">
        <v>21.6</v>
      </c>
      <c r="J154" s="6">
        <v>11.9</v>
      </c>
      <c r="K154" s="6">
        <v>4.7</v>
      </c>
      <c r="L154" s="6">
        <v>25</v>
      </c>
    </row>
    <row r="155" spans="1:12" x14ac:dyDescent="0.4">
      <c r="A155" s="7">
        <v>24.5</v>
      </c>
      <c r="B155" s="7">
        <v>66.2</v>
      </c>
      <c r="C155" s="7">
        <v>63.6</v>
      </c>
      <c r="D155" s="7">
        <v>60.3</v>
      </c>
      <c r="E155" s="7">
        <v>55.8</v>
      </c>
      <c r="F155" s="7">
        <v>49.8</v>
      </c>
      <c r="G155" s="7">
        <v>42.1</v>
      </c>
      <c r="H155" s="7">
        <v>32.5</v>
      </c>
      <c r="I155" s="7">
        <v>21.6</v>
      </c>
      <c r="J155" s="7">
        <v>11.9</v>
      </c>
      <c r="K155" s="7">
        <v>4.7</v>
      </c>
      <c r="L155" s="7">
        <v>24.5</v>
      </c>
    </row>
    <row r="156" spans="1:12" x14ac:dyDescent="0.4">
      <c r="A156" s="7">
        <v>24.4</v>
      </c>
      <c r="B156" s="7">
        <v>65.900000000000006</v>
      </c>
      <c r="C156" s="7">
        <v>63.3</v>
      </c>
      <c r="D156" s="7">
        <v>60</v>
      </c>
      <c r="E156" s="7">
        <v>55.6</v>
      </c>
      <c r="F156" s="7">
        <v>49.7</v>
      </c>
      <c r="G156" s="7">
        <v>42</v>
      </c>
      <c r="H156" s="7">
        <v>32.5</v>
      </c>
      <c r="I156" s="7">
        <v>21.6</v>
      </c>
      <c r="J156" s="7">
        <v>11.9</v>
      </c>
      <c r="K156" s="7">
        <v>4.7</v>
      </c>
      <c r="L156" s="7">
        <v>24.4</v>
      </c>
    </row>
    <row r="157" spans="1:12" x14ac:dyDescent="0.4">
      <c r="A157" s="7">
        <v>24.3</v>
      </c>
      <c r="B157" s="7">
        <v>65.599999999999994</v>
      </c>
      <c r="C157" s="7">
        <v>63.1</v>
      </c>
      <c r="D157" s="7">
        <v>59.8</v>
      </c>
      <c r="E157" s="7">
        <v>55.4</v>
      </c>
      <c r="F157" s="7">
        <v>49.5</v>
      </c>
      <c r="G157" s="7">
        <v>41.9</v>
      </c>
      <c r="H157" s="7">
        <v>32.4</v>
      </c>
      <c r="I157" s="7">
        <v>21.6</v>
      </c>
      <c r="J157" s="7">
        <v>11.9</v>
      </c>
      <c r="K157" s="7">
        <v>4.7</v>
      </c>
      <c r="L157" s="7">
        <v>24.3</v>
      </c>
    </row>
    <row r="158" spans="1:12" x14ac:dyDescent="0.4">
      <c r="A158" s="7">
        <v>24.2</v>
      </c>
      <c r="B158" s="7">
        <v>65.2</v>
      </c>
      <c r="C158" s="7">
        <v>62.8</v>
      </c>
      <c r="D158" s="7">
        <v>59.5</v>
      </c>
      <c r="E158" s="7">
        <v>55.2</v>
      </c>
      <c r="F158" s="7">
        <v>49.4</v>
      </c>
      <c r="G158" s="7">
        <v>41.8</v>
      </c>
      <c r="H158" s="7">
        <v>32.4</v>
      </c>
      <c r="I158" s="7">
        <v>21.6</v>
      </c>
      <c r="J158" s="7">
        <v>11.9</v>
      </c>
      <c r="K158" s="7">
        <v>4.7</v>
      </c>
      <c r="L158" s="7">
        <v>24.2</v>
      </c>
    </row>
    <row r="159" spans="1:12" x14ac:dyDescent="0.4">
      <c r="A159" s="7">
        <v>24.1</v>
      </c>
      <c r="B159" s="7">
        <v>64.900000000000006</v>
      </c>
      <c r="C159" s="7">
        <v>62.5</v>
      </c>
      <c r="D159" s="7">
        <v>59.3</v>
      </c>
      <c r="E159" s="7">
        <v>54.9</v>
      </c>
      <c r="F159" s="7">
        <v>49.2</v>
      </c>
      <c r="G159" s="7">
        <v>41.7</v>
      </c>
      <c r="H159" s="7">
        <v>32.299999999999997</v>
      </c>
      <c r="I159" s="7">
        <v>21.6</v>
      </c>
      <c r="J159" s="7">
        <v>11.9</v>
      </c>
      <c r="K159" s="7">
        <v>4.7</v>
      </c>
      <c r="L159" s="7">
        <v>24.1</v>
      </c>
    </row>
    <row r="160" spans="1:12" ht="12.75" x14ac:dyDescent="0.35">
      <c r="A160" s="6">
        <v>24</v>
      </c>
      <c r="B160" s="6">
        <v>64.599999999999994</v>
      </c>
      <c r="C160" s="6">
        <v>62.2</v>
      </c>
      <c r="D160" s="6">
        <v>59</v>
      </c>
      <c r="E160" s="6">
        <v>54.7</v>
      </c>
      <c r="F160" s="6">
        <v>49</v>
      </c>
      <c r="G160" s="6">
        <v>41.6</v>
      </c>
      <c r="H160" s="6">
        <v>32.299999999999997</v>
      </c>
      <c r="I160" s="6">
        <v>21.6</v>
      </c>
      <c r="J160" s="6">
        <v>11.9</v>
      </c>
      <c r="K160" s="6">
        <v>4.7</v>
      </c>
      <c r="L160" s="6">
        <v>24</v>
      </c>
    </row>
    <row r="161" spans="1:12" x14ac:dyDescent="0.4">
      <c r="A161" s="7">
        <v>23.5</v>
      </c>
      <c r="B161" s="7">
        <v>64.3</v>
      </c>
      <c r="C161" s="7">
        <v>61.9</v>
      </c>
      <c r="D161" s="7">
        <v>58.7</v>
      </c>
      <c r="E161" s="7">
        <v>54.5</v>
      </c>
      <c r="F161" s="7">
        <v>48.9</v>
      </c>
      <c r="G161" s="7">
        <v>41.5</v>
      </c>
      <c r="H161" s="7">
        <v>32.200000000000003</v>
      </c>
      <c r="I161" s="7">
        <v>21.6</v>
      </c>
      <c r="J161" s="7">
        <v>11.9</v>
      </c>
      <c r="K161" s="7">
        <v>4.7</v>
      </c>
      <c r="L161" s="7">
        <v>23.5</v>
      </c>
    </row>
    <row r="162" spans="1:12" x14ac:dyDescent="0.4">
      <c r="A162" s="7">
        <v>23.4</v>
      </c>
      <c r="B162" s="7">
        <v>64</v>
      </c>
      <c r="C162" s="7">
        <v>61.6</v>
      </c>
      <c r="D162" s="7">
        <v>58.5</v>
      </c>
      <c r="E162" s="7">
        <v>54.3</v>
      </c>
      <c r="F162" s="7">
        <v>48.7</v>
      </c>
      <c r="G162" s="7">
        <v>41.4</v>
      </c>
      <c r="H162" s="7">
        <v>32.200000000000003</v>
      </c>
      <c r="I162" s="7">
        <v>21.6</v>
      </c>
      <c r="J162" s="7">
        <v>11.9</v>
      </c>
      <c r="K162" s="7">
        <v>4.7</v>
      </c>
      <c r="L162" s="7">
        <v>23.4</v>
      </c>
    </row>
    <row r="163" spans="1:12" x14ac:dyDescent="0.4">
      <c r="A163" s="7">
        <v>23.3</v>
      </c>
      <c r="B163" s="7">
        <v>63.7</v>
      </c>
      <c r="C163" s="7">
        <v>61.3</v>
      </c>
      <c r="D163" s="7">
        <v>58.2</v>
      </c>
      <c r="E163" s="7">
        <v>54.1</v>
      </c>
      <c r="F163" s="7">
        <v>48.5</v>
      </c>
      <c r="G163" s="7">
        <v>41.2</v>
      </c>
      <c r="H163" s="7">
        <v>32.1</v>
      </c>
      <c r="I163" s="7">
        <v>21.6</v>
      </c>
      <c r="J163" s="7">
        <v>11.9</v>
      </c>
      <c r="K163" s="7">
        <v>4.7</v>
      </c>
      <c r="L163" s="7">
        <v>23.3</v>
      </c>
    </row>
    <row r="164" spans="1:12" x14ac:dyDescent="0.4">
      <c r="A164" s="7">
        <v>23.2</v>
      </c>
      <c r="B164" s="7">
        <v>63.3</v>
      </c>
      <c r="C164" s="7">
        <v>61</v>
      </c>
      <c r="D164" s="7">
        <v>58</v>
      </c>
      <c r="E164" s="7">
        <v>53.8</v>
      </c>
      <c r="F164" s="7">
        <v>48.4</v>
      </c>
      <c r="G164" s="7">
        <v>41.1</v>
      </c>
      <c r="H164" s="7">
        <v>32.1</v>
      </c>
      <c r="I164" s="7">
        <v>21.5</v>
      </c>
      <c r="J164" s="7">
        <v>11.9</v>
      </c>
      <c r="K164" s="7">
        <v>4.7</v>
      </c>
      <c r="L164" s="7">
        <v>23.2</v>
      </c>
    </row>
    <row r="165" spans="1:12" x14ac:dyDescent="0.4">
      <c r="A165" s="7">
        <v>23.1</v>
      </c>
      <c r="B165" s="7">
        <v>63</v>
      </c>
      <c r="C165" s="7">
        <v>60.7</v>
      </c>
      <c r="D165" s="7">
        <v>57.7</v>
      </c>
      <c r="E165" s="7">
        <v>53.6</v>
      </c>
      <c r="F165" s="7">
        <v>48.2</v>
      </c>
      <c r="G165" s="7">
        <v>41</v>
      </c>
      <c r="H165" s="7">
        <v>32</v>
      </c>
      <c r="I165" s="7">
        <v>21.5</v>
      </c>
      <c r="J165" s="7">
        <v>11.9</v>
      </c>
      <c r="K165" s="7">
        <v>4.7</v>
      </c>
      <c r="L165" s="7">
        <v>23.1</v>
      </c>
    </row>
    <row r="166" spans="1:12" ht="12.75" x14ac:dyDescent="0.35">
      <c r="A166" s="6">
        <v>23</v>
      </c>
      <c r="B166" s="6">
        <v>62.7</v>
      </c>
      <c r="C166" s="6">
        <v>60.4</v>
      </c>
      <c r="D166" s="6">
        <v>57.4</v>
      </c>
      <c r="E166" s="6">
        <v>53.4</v>
      </c>
      <c r="F166" s="6">
        <v>48</v>
      </c>
      <c r="G166" s="6">
        <v>40.9</v>
      </c>
      <c r="H166" s="6">
        <v>32</v>
      </c>
      <c r="I166" s="6">
        <v>21.5</v>
      </c>
      <c r="J166" s="6">
        <v>11.9</v>
      </c>
      <c r="K166" s="6">
        <v>4.7</v>
      </c>
      <c r="L166" s="6">
        <v>23</v>
      </c>
    </row>
    <row r="167" spans="1:12" x14ac:dyDescent="0.4">
      <c r="A167" s="7">
        <v>22.5</v>
      </c>
      <c r="B167" s="7">
        <v>62.4</v>
      </c>
      <c r="C167" s="7">
        <v>60.1</v>
      </c>
      <c r="D167" s="7">
        <v>57.2</v>
      </c>
      <c r="E167" s="7">
        <v>53.2</v>
      </c>
      <c r="F167" s="7">
        <v>47.9</v>
      </c>
      <c r="G167" s="7">
        <v>40.799999999999997</v>
      </c>
      <c r="H167" s="7">
        <v>31.9</v>
      </c>
      <c r="I167" s="7">
        <v>21.5</v>
      </c>
      <c r="J167" s="7">
        <v>11.9</v>
      </c>
      <c r="K167" s="7">
        <v>4.7</v>
      </c>
      <c r="L167" s="7">
        <v>22.5</v>
      </c>
    </row>
    <row r="168" spans="1:12" x14ac:dyDescent="0.4">
      <c r="A168" s="7">
        <v>22.4</v>
      </c>
      <c r="B168" s="7">
        <v>62</v>
      </c>
      <c r="C168" s="7">
        <v>59.8</v>
      </c>
      <c r="D168" s="7">
        <v>56.9</v>
      </c>
      <c r="E168" s="7">
        <v>52.9</v>
      </c>
      <c r="F168" s="7">
        <v>47.7</v>
      </c>
      <c r="G168" s="7">
        <v>40.700000000000003</v>
      </c>
      <c r="H168" s="7">
        <v>31.8</v>
      </c>
      <c r="I168" s="7">
        <v>21.5</v>
      </c>
      <c r="J168" s="7">
        <v>11.9</v>
      </c>
      <c r="K168" s="7">
        <v>4.7</v>
      </c>
      <c r="L168" s="7">
        <v>22.4</v>
      </c>
    </row>
    <row r="169" spans="1:12" x14ac:dyDescent="0.4">
      <c r="A169" s="7">
        <v>22.3</v>
      </c>
      <c r="B169" s="7">
        <v>61.7</v>
      </c>
      <c r="C169" s="7">
        <v>59.5</v>
      </c>
      <c r="D169" s="7">
        <v>56.6</v>
      </c>
      <c r="E169" s="7">
        <v>52.7</v>
      </c>
      <c r="F169" s="7">
        <v>47.5</v>
      </c>
      <c r="G169" s="7">
        <v>40.6</v>
      </c>
      <c r="H169" s="7">
        <v>31.8</v>
      </c>
      <c r="I169" s="7">
        <v>21.5</v>
      </c>
      <c r="J169" s="7">
        <v>11.9</v>
      </c>
      <c r="K169" s="7">
        <v>4.7</v>
      </c>
      <c r="L169" s="7">
        <v>22.3</v>
      </c>
    </row>
    <row r="170" spans="1:12" x14ac:dyDescent="0.4">
      <c r="A170" s="7">
        <v>22.2</v>
      </c>
      <c r="B170" s="7">
        <v>61.4</v>
      </c>
      <c r="C170" s="7">
        <v>59.2</v>
      </c>
      <c r="D170" s="7">
        <v>56.3</v>
      </c>
      <c r="E170" s="7">
        <v>52.5</v>
      </c>
      <c r="F170" s="7">
        <v>47.3</v>
      </c>
      <c r="G170" s="7">
        <v>40.4</v>
      </c>
      <c r="H170" s="7">
        <v>31.7</v>
      </c>
      <c r="I170" s="7">
        <v>21.5</v>
      </c>
      <c r="J170" s="7">
        <v>11.9</v>
      </c>
      <c r="K170" s="7">
        <v>4.7</v>
      </c>
      <c r="L170" s="7">
        <v>22.2</v>
      </c>
    </row>
    <row r="171" spans="1:12" x14ac:dyDescent="0.4">
      <c r="A171" s="7">
        <v>22.1</v>
      </c>
      <c r="B171" s="7">
        <v>61</v>
      </c>
      <c r="C171" s="7">
        <v>58.9</v>
      </c>
      <c r="D171" s="7">
        <v>56.1</v>
      </c>
      <c r="E171" s="7">
        <v>52.3</v>
      </c>
      <c r="F171" s="7">
        <v>47.1</v>
      </c>
      <c r="G171" s="7">
        <v>40.299999999999997</v>
      </c>
      <c r="H171" s="7">
        <v>31.7</v>
      </c>
      <c r="I171" s="7">
        <v>21.4</v>
      </c>
      <c r="J171" s="7">
        <v>11.9</v>
      </c>
      <c r="K171" s="7">
        <v>4.7</v>
      </c>
      <c r="L171" s="7">
        <v>22.1</v>
      </c>
    </row>
    <row r="172" spans="1:12" ht="12.75" x14ac:dyDescent="0.35">
      <c r="A172" s="6">
        <v>22</v>
      </c>
      <c r="B172" s="6">
        <v>60.7</v>
      </c>
      <c r="C172" s="6">
        <v>58.6</v>
      </c>
      <c r="D172" s="6">
        <v>55.8</v>
      </c>
      <c r="E172" s="6">
        <v>52</v>
      </c>
      <c r="F172" s="6">
        <v>47</v>
      </c>
      <c r="G172" s="6">
        <v>40.200000000000003</v>
      </c>
      <c r="H172" s="6">
        <v>31.6</v>
      </c>
      <c r="I172" s="6">
        <v>21.4</v>
      </c>
      <c r="J172" s="6">
        <v>11.9</v>
      </c>
      <c r="K172" s="6">
        <v>4.7</v>
      </c>
      <c r="L172" s="6">
        <v>22</v>
      </c>
    </row>
    <row r="173" spans="1:12" x14ac:dyDescent="0.4">
      <c r="A173" s="7">
        <v>21.5</v>
      </c>
      <c r="B173" s="7">
        <v>60.4</v>
      </c>
      <c r="C173" s="7">
        <v>58.3</v>
      </c>
      <c r="D173" s="7">
        <v>55.5</v>
      </c>
      <c r="E173" s="7">
        <v>51.8</v>
      </c>
      <c r="F173" s="7">
        <v>46.8</v>
      </c>
      <c r="G173" s="7">
        <v>40.1</v>
      </c>
      <c r="H173" s="7">
        <v>31.5</v>
      </c>
      <c r="I173" s="7">
        <v>21.4</v>
      </c>
      <c r="J173" s="7">
        <v>11.9</v>
      </c>
      <c r="K173" s="7">
        <v>4.7</v>
      </c>
      <c r="L173" s="7">
        <v>21.5</v>
      </c>
    </row>
    <row r="174" spans="1:12" x14ac:dyDescent="0.4">
      <c r="A174" s="7">
        <v>21.4</v>
      </c>
      <c r="B174" s="7">
        <v>60</v>
      </c>
      <c r="C174" s="7">
        <v>58</v>
      </c>
      <c r="D174" s="7">
        <v>55.2</v>
      </c>
      <c r="E174" s="7">
        <v>51.5</v>
      </c>
      <c r="F174" s="7">
        <v>46.6</v>
      </c>
      <c r="G174" s="7">
        <v>40</v>
      </c>
      <c r="H174" s="7">
        <v>31.5</v>
      </c>
      <c r="I174" s="7">
        <v>21.4</v>
      </c>
      <c r="J174" s="7">
        <v>11.9</v>
      </c>
      <c r="K174" s="7">
        <v>4.7</v>
      </c>
      <c r="L174" s="7">
        <v>21.4</v>
      </c>
    </row>
    <row r="175" spans="1:12" x14ac:dyDescent="0.4">
      <c r="A175" s="7">
        <v>21.3</v>
      </c>
      <c r="B175" s="7">
        <v>59.7</v>
      </c>
      <c r="C175" s="7">
        <v>57.7</v>
      </c>
      <c r="D175" s="7">
        <v>55</v>
      </c>
      <c r="E175" s="7">
        <v>51.3</v>
      </c>
      <c r="F175" s="7">
        <v>46.4</v>
      </c>
      <c r="G175" s="7">
        <v>39.799999999999997</v>
      </c>
      <c r="H175" s="7">
        <v>31.4</v>
      </c>
      <c r="I175" s="7">
        <v>21.4</v>
      </c>
      <c r="J175" s="7">
        <v>11.9</v>
      </c>
      <c r="K175" s="7">
        <v>4.7</v>
      </c>
      <c r="L175" s="7">
        <v>21.3</v>
      </c>
    </row>
    <row r="176" spans="1:12" x14ac:dyDescent="0.4">
      <c r="A176" s="7">
        <v>21.2</v>
      </c>
      <c r="B176" s="7">
        <v>59.3</v>
      </c>
      <c r="C176" s="7">
        <v>57.3</v>
      </c>
      <c r="D176" s="7">
        <v>54.7</v>
      </c>
      <c r="E176" s="7">
        <v>51.1</v>
      </c>
      <c r="F176" s="7">
        <v>46.2</v>
      </c>
      <c r="G176" s="7">
        <v>39.700000000000003</v>
      </c>
      <c r="H176" s="7">
        <v>31.4</v>
      </c>
      <c r="I176" s="7">
        <v>21.4</v>
      </c>
      <c r="J176" s="7">
        <v>11.9</v>
      </c>
      <c r="K176" s="7">
        <v>4.7</v>
      </c>
      <c r="L176" s="7">
        <v>21.2</v>
      </c>
    </row>
    <row r="177" spans="1:12" x14ac:dyDescent="0.4">
      <c r="A177" s="7">
        <v>21.1</v>
      </c>
      <c r="B177" s="7">
        <v>59</v>
      </c>
      <c r="C177" s="7">
        <v>57</v>
      </c>
      <c r="D177" s="7">
        <v>54.4</v>
      </c>
      <c r="E177" s="7">
        <v>50.8</v>
      </c>
      <c r="F177" s="7">
        <v>46</v>
      </c>
      <c r="G177" s="7">
        <v>39.6</v>
      </c>
      <c r="H177" s="7">
        <v>31.3</v>
      </c>
      <c r="I177" s="7">
        <v>21.3</v>
      </c>
      <c r="J177" s="7">
        <v>11.9</v>
      </c>
      <c r="K177" s="7">
        <v>4.7</v>
      </c>
      <c r="L177" s="7">
        <v>21.1</v>
      </c>
    </row>
    <row r="178" spans="1:12" ht="12.75" x14ac:dyDescent="0.35">
      <c r="A178" s="6">
        <v>21</v>
      </c>
      <c r="B178" s="6">
        <v>58.7</v>
      </c>
      <c r="C178" s="6">
        <v>56.7</v>
      </c>
      <c r="D178" s="6">
        <v>54.1</v>
      </c>
      <c r="E178" s="6">
        <v>50.6</v>
      </c>
      <c r="F178" s="6">
        <v>45.8</v>
      </c>
      <c r="G178" s="6">
        <v>39.4</v>
      </c>
      <c r="H178" s="6">
        <v>31.2</v>
      </c>
      <c r="I178" s="6">
        <v>21.3</v>
      </c>
      <c r="J178" s="6">
        <v>11.9</v>
      </c>
      <c r="K178" s="6">
        <v>4.7</v>
      </c>
      <c r="L178" s="6">
        <v>21</v>
      </c>
    </row>
    <row r="179" spans="1:12" x14ac:dyDescent="0.4">
      <c r="A179" s="7">
        <v>20.5</v>
      </c>
      <c r="B179" s="7">
        <v>58.3</v>
      </c>
      <c r="C179" s="7">
        <v>56.4</v>
      </c>
      <c r="D179" s="7">
        <v>53.8</v>
      </c>
      <c r="E179" s="7">
        <v>50.3</v>
      </c>
      <c r="F179" s="7">
        <v>45.6</v>
      </c>
      <c r="G179" s="7">
        <v>39.299999999999997</v>
      </c>
      <c r="H179" s="7">
        <v>31.1</v>
      </c>
      <c r="I179" s="7">
        <v>21.3</v>
      </c>
      <c r="J179" s="7">
        <v>11.9</v>
      </c>
      <c r="K179" s="7">
        <v>4.7</v>
      </c>
      <c r="L179" s="7">
        <v>20.5</v>
      </c>
    </row>
    <row r="180" spans="1:12" x14ac:dyDescent="0.4">
      <c r="A180" s="7">
        <v>20.399999999999999</v>
      </c>
      <c r="B180" s="7">
        <v>58</v>
      </c>
      <c r="C180" s="7">
        <v>56.1</v>
      </c>
      <c r="D180" s="7">
        <v>53.5</v>
      </c>
      <c r="E180" s="7">
        <v>50.1</v>
      </c>
      <c r="F180" s="7">
        <v>45.4</v>
      </c>
      <c r="G180" s="7">
        <v>39.200000000000003</v>
      </c>
      <c r="H180" s="7">
        <v>31.1</v>
      </c>
      <c r="I180" s="7">
        <v>21.3</v>
      </c>
      <c r="J180" s="7">
        <v>11.9</v>
      </c>
      <c r="K180" s="7">
        <v>4.7</v>
      </c>
      <c r="L180" s="7">
        <v>20.399999999999999</v>
      </c>
    </row>
    <row r="181" spans="1:12" x14ac:dyDescent="0.4">
      <c r="A181" s="7">
        <v>20.3</v>
      </c>
      <c r="B181" s="7">
        <v>57.6</v>
      </c>
      <c r="C181" s="7">
        <v>55.7</v>
      </c>
      <c r="D181" s="7">
        <v>53.2</v>
      </c>
      <c r="E181" s="7">
        <v>49.8</v>
      </c>
      <c r="F181" s="7">
        <v>45.2</v>
      </c>
      <c r="G181" s="7">
        <v>39</v>
      </c>
      <c r="H181" s="7">
        <v>31</v>
      </c>
      <c r="I181" s="7">
        <v>21.3</v>
      </c>
      <c r="J181" s="7">
        <v>11.9</v>
      </c>
      <c r="K181" s="7">
        <v>4.7</v>
      </c>
      <c r="L181" s="7">
        <v>20.3</v>
      </c>
    </row>
    <row r="182" spans="1:12" x14ac:dyDescent="0.4">
      <c r="A182" s="7">
        <v>20.2</v>
      </c>
      <c r="B182" s="7">
        <v>57.3</v>
      </c>
      <c r="C182" s="7">
        <v>55.4</v>
      </c>
      <c r="D182" s="7">
        <v>52.9</v>
      </c>
      <c r="E182" s="7">
        <v>49.6</v>
      </c>
      <c r="F182" s="7">
        <v>45</v>
      </c>
      <c r="G182" s="7">
        <v>38.9</v>
      </c>
      <c r="H182" s="7">
        <v>30.9</v>
      </c>
      <c r="I182" s="7">
        <v>21.2</v>
      </c>
      <c r="J182" s="7">
        <v>11.9</v>
      </c>
      <c r="K182" s="7">
        <v>4.7</v>
      </c>
      <c r="L182" s="7">
        <v>20.2</v>
      </c>
    </row>
    <row r="183" spans="1:12" x14ac:dyDescent="0.4">
      <c r="A183" s="7">
        <v>20.100000000000001</v>
      </c>
      <c r="B183" s="7">
        <v>56.9</v>
      </c>
      <c r="C183" s="7">
        <v>55.1</v>
      </c>
      <c r="D183" s="7">
        <v>52.6</v>
      </c>
      <c r="E183" s="7">
        <v>49.3</v>
      </c>
      <c r="F183" s="7">
        <v>44.8</v>
      </c>
      <c r="G183" s="7">
        <v>38.799999999999997</v>
      </c>
      <c r="H183" s="7">
        <v>30.9</v>
      </c>
      <c r="I183" s="7">
        <v>21.2</v>
      </c>
      <c r="J183" s="7">
        <v>11.9</v>
      </c>
      <c r="K183" s="7">
        <v>4.7</v>
      </c>
      <c r="L183" s="7">
        <v>20.100000000000001</v>
      </c>
    </row>
    <row r="184" spans="1:12" ht="12.75" x14ac:dyDescent="0.35">
      <c r="A184" s="6">
        <v>20</v>
      </c>
      <c r="B184" s="6">
        <v>56.6</v>
      </c>
      <c r="C184" s="6">
        <v>54.8</v>
      </c>
      <c r="D184" s="6">
        <v>52.4</v>
      </c>
      <c r="E184" s="6">
        <v>49.1</v>
      </c>
      <c r="F184" s="6">
        <v>44.6</v>
      </c>
      <c r="G184" s="6">
        <v>38.6</v>
      </c>
      <c r="H184" s="6">
        <v>30.8</v>
      </c>
      <c r="I184" s="6">
        <v>21.2</v>
      </c>
      <c r="J184" s="6">
        <v>11.9</v>
      </c>
      <c r="K184" s="6">
        <v>4.7</v>
      </c>
      <c r="L184" s="6">
        <v>20</v>
      </c>
    </row>
    <row r="185" spans="1:12" x14ac:dyDescent="0.4">
      <c r="A185" s="7">
        <v>19.5</v>
      </c>
      <c r="B185" s="7">
        <v>56.2</v>
      </c>
      <c r="C185" s="7">
        <v>54.4</v>
      </c>
      <c r="D185" s="7">
        <v>52.1</v>
      </c>
      <c r="E185" s="7">
        <v>48.8</v>
      </c>
      <c r="F185" s="7">
        <v>44.4</v>
      </c>
      <c r="G185" s="7">
        <v>38.5</v>
      </c>
      <c r="H185" s="7">
        <v>30.7</v>
      </c>
      <c r="I185" s="7">
        <v>21.2</v>
      </c>
      <c r="J185" s="7">
        <v>11.9</v>
      </c>
      <c r="K185" s="7">
        <v>4.7</v>
      </c>
      <c r="L185" s="7">
        <v>19.5</v>
      </c>
    </row>
    <row r="186" spans="1:12" x14ac:dyDescent="0.4">
      <c r="A186" s="7">
        <v>19.399999999999999</v>
      </c>
      <c r="B186" s="7">
        <v>55.9</v>
      </c>
      <c r="C186" s="7">
        <v>54.1</v>
      </c>
      <c r="D186" s="7">
        <v>51.8</v>
      </c>
      <c r="E186" s="7">
        <v>48.6</v>
      </c>
      <c r="F186" s="7">
        <v>44.2</v>
      </c>
      <c r="G186" s="7">
        <v>38.299999999999997</v>
      </c>
      <c r="H186" s="7">
        <v>30.6</v>
      </c>
      <c r="I186" s="7">
        <v>21.2</v>
      </c>
      <c r="J186" s="7">
        <v>11.9</v>
      </c>
      <c r="K186" s="7">
        <v>4.7</v>
      </c>
      <c r="L186" s="7">
        <v>19.399999999999999</v>
      </c>
    </row>
    <row r="187" spans="1:12" x14ac:dyDescent="0.4">
      <c r="A187" s="7">
        <v>19.3</v>
      </c>
      <c r="B187" s="7">
        <v>55.5</v>
      </c>
      <c r="C187" s="7">
        <v>53.8</v>
      </c>
      <c r="D187" s="7">
        <v>51.5</v>
      </c>
      <c r="E187" s="7">
        <v>48.3</v>
      </c>
      <c r="F187" s="7">
        <v>44</v>
      </c>
      <c r="G187" s="7">
        <v>38.200000000000003</v>
      </c>
      <c r="H187" s="7">
        <v>30.6</v>
      </c>
      <c r="I187" s="7">
        <v>21.1</v>
      </c>
      <c r="J187" s="7">
        <v>11.9</v>
      </c>
      <c r="K187" s="7">
        <v>4.7</v>
      </c>
      <c r="L187" s="7">
        <v>19.3</v>
      </c>
    </row>
    <row r="188" spans="1:12" x14ac:dyDescent="0.4">
      <c r="A188" s="7">
        <v>19.2</v>
      </c>
      <c r="B188" s="7">
        <v>55.1</v>
      </c>
      <c r="C188" s="7">
        <v>53.4</v>
      </c>
      <c r="D188" s="7">
        <v>51.1</v>
      </c>
      <c r="E188" s="7">
        <v>48</v>
      </c>
      <c r="F188" s="7">
        <v>43.8</v>
      </c>
      <c r="G188" s="7">
        <v>38</v>
      </c>
      <c r="H188" s="7">
        <v>30.5</v>
      </c>
      <c r="I188" s="7">
        <v>21.1</v>
      </c>
      <c r="J188" s="7">
        <v>11.9</v>
      </c>
      <c r="K188" s="7">
        <v>4.7</v>
      </c>
      <c r="L188" s="7">
        <v>19.2</v>
      </c>
    </row>
    <row r="189" spans="1:12" x14ac:dyDescent="0.4">
      <c r="A189" s="7">
        <v>19.100000000000001</v>
      </c>
      <c r="B189" s="7">
        <v>54.8</v>
      </c>
      <c r="C189" s="7">
        <v>53.1</v>
      </c>
      <c r="D189" s="7">
        <v>50.8</v>
      </c>
      <c r="E189" s="7">
        <v>47.8</v>
      </c>
      <c r="F189" s="7">
        <v>43.6</v>
      </c>
      <c r="G189" s="7">
        <v>37.9</v>
      </c>
      <c r="H189" s="7">
        <v>30.4</v>
      </c>
      <c r="I189" s="7">
        <v>21.1</v>
      </c>
      <c r="J189" s="7">
        <v>11.9</v>
      </c>
      <c r="K189" s="7">
        <v>4.7</v>
      </c>
      <c r="L189" s="7">
        <v>19.100000000000001</v>
      </c>
    </row>
    <row r="190" spans="1:12" ht="12.75" x14ac:dyDescent="0.35">
      <c r="A190" s="6">
        <v>19</v>
      </c>
      <c r="B190" s="6">
        <v>54.4</v>
      </c>
      <c r="C190" s="6">
        <v>52.8</v>
      </c>
      <c r="D190" s="6">
        <v>50.5</v>
      </c>
      <c r="E190" s="6">
        <v>47.5</v>
      </c>
      <c r="F190" s="6">
        <v>43.4</v>
      </c>
      <c r="G190" s="6">
        <v>37.700000000000003</v>
      </c>
      <c r="H190" s="6">
        <v>30.3</v>
      </c>
      <c r="I190" s="6">
        <v>21.1</v>
      </c>
      <c r="J190" s="6">
        <v>11.9</v>
      </c>
      <c r="K190" s="6">
        <v>4.7</v>
      </c>
      <c r="L190" s="6">
        <v>19</v>
      </c>
    </row>
    <row r="191" spans="1:12" x14ac:dyDescent="0.4">
      <c r="A191" s="7">
        <v>18.5</v>
      </c>
      <c r="B191" s="7">
        <v>54.1</v>
      </c>
      <c r="C191" s="7">
        <v>52.4</v>
      </c>
      <c r="D191" s="7">
        <v>50.2</v>
      </c>
      <c r="E191" s="7">
        <v>47.2</v>
      </c>
      <c r="F191" s="7">
        <v>43.2</v>
      </c>
      <c r="G191" s="7">
        <v>37.6</v>
      </c>
      <c r="H191" s="7">
        <v>30.2</v>
      </c>
      <c r="I191" s="7">
        <v>21</v>
      </c>
      <c r="J191" s="7">
        <v>11.9</v>
      </c>
      <c r="K191" s="7">
        <v>4.7</v>
      </c>
      <c r="L191" s="7">
        <v>18.5</v>
      </c>
    </row>
    <row r="192" spans="1:12" x14ac:dyDescent="0.4">
      <c r="A192" s="7">
        <v>18.399999999999999</v>
      </c>
      <c r="B192" s="7">
        <v>53.7</v>
      </c>
      <c r="C192" s="7">
        <v>52.1</v>
      </c>
      <c r="D192" s="7">
        <v>49.9</v>
      </c>
      <c r="E192" s="7">
        <v>47</v>
      </c>
      <c r="F192" s="7">
        <v>42.9</v>
      </c>
      <c r="G192" s="7">
        <v>37.4</v>
      </c>
      <c r="H192" s="7">
        <v>30.1</v>
      </c>
      <c r="I192" s="7">
        <v>21</v>
      </c>
      <c r="J192" s="7">
        <v>11.9</v>
      </c>
      <c r="K192" s="7">
        <v>4.7</v>
      </c>
      <c r="L192" s="7">
        <v>18.399999999999999</v>
      </c>
    </row>
    <row r="193" spans="1:12" x14ac:dyDescent="0.4">
      <c r="A193" s="7">
        <v>18.3</v>
      </c>
      <c r="B193" s="7">
        <v>53.3</v>
      </c>
      <c r="C193" s="7">
        <v>51.7</v>
      </c>
      <c r="D193" s="7">
        <v>49.6</v>
      </c>
      <c r="E193" s="7">
        <v>46.7</v>
      </c>
      <c r="F193" s="7">
        <v>42.7</v>
      </c>
      <c r="G193" s="7">
        <v>37.299999999999997</v>
      </c>
      <c r="H193" s="7">
        <v>30</v>
      </c>
      <c r="I193" s="7">
        <v>21</v>
      </c>
      <c r="J193" s="7">
        <v>11.9</v>
      </c>
      <c r="K193" s="7">
        <v>4.7</v>
      </c>
      <c r="L193" s="7">
        <v>18.3</v>
      </c>
    </row>
    <row r="194" spans="1:12" x14ac:dyDescent="0.4">
      <c r="A194" s="7">
        <v>18.2</v>
      </c>
      <c r="B194" s="7">
        <v>52.9</v>
      </c>
      <c r="C194" s="7">
        <v>51.4</v>
      </c>
      <c r="D194" s="7">
        <v>49.3</v>
      </c>
      <c r="E194" s="7">
        <v>46.4</v>
      </c>
      <c r="F194" s="7">
        <v>42.5</v>
      </c>
      <c r="G194" s="7">
        <v>37.1</v>
      </c>
      <c r="H194" s="7">
        <v>30</v>
      </c>
      <c r="I194" s="7">
        <v>21</v>
      </c>
      <c r="J194" s="7">
        <v>11.9</v>
      </c>
      <c r="K194" s="7">
        <v>4.7</v>
      </c>
      <c r="L194" s="7">
        <v>18.2</v>
      </c>
    </row>
    <row r="195" spans="1:12" x14ac:dyDescent="0.4">
      <c r="A195" s="7">
        <v>18.100000000000001</v>
      </c>
      <c r="B195" s="7">
        <v>52.6</v>
      </c>
      <c r="C195" s="7">
        <v>51</v>
      </c>
      <c r="D195" s="7">
        <v>49</v>
      </c>
      <c r="E195" s="7">
        <v>46.1</v>
      </c>
      <c r="F195" s="7">
        <v>42.3</v>
      </c>
      <c r="G195" s="7">
        <v>36.9</v>
      </c>
      <c r="H195" s="7">
        <v>29.9</v>
      </c>
      <c r="I195" s="7">
        <v>20.9</v>
      </c>
      <c r="J195" s="7">
        <v>11.9</v>
      </c>
      <c r="K195" s="7">
        <v>4.7</v>
      </c>
      <c r="L195" s="7">
        <v>18.100000000000001</v>
      </c>
    </row>
    <row r="196" spans="1:12" ht="12.75" x14ac:dyDescent="0.35">
      <c r="A196" s="6">
        <v>18</v>
      </c>
      <c r="B196" s="6">
        <v>52.2</v>
      </c>
      <c r="C196" s="6">
        <v>50.7</v>
      </c>
      <c r="D196" s="6">
        <v>48.6</v>
      </c>
      <c r="E196" s="6">
        <v>45.9</v>
      </c>
      <c r="F196" s="6">
        <v>42</v>
      </c>
      <c r="G196" s="6">
        <v>36.799999999999997</v>
      </c>
      <c r="H196" s="6">
        <v>29.8</v>
      </c>
      <c r="I196" s="6">
        <v>20.9</v>
      </c>
      <c r="J196" s="6">
        <v>11.9</v>
      </c>
      <c r="K196" s="6">
        <v>4.7</v>
      </c>
      <c r="L196" s="6">
        <v>18</v>
      </c>
    </row>
    <row r="197" spans="1:12" x14ac:dyDescent="0.4">
      <c r="A197" s="7">
        <v>17.5</v>
      </c>
      <c r="B197" s="7">
        <v>51.8</v>
      </c>
      <c r="C197" s="7">
        <v>50.3</v>
      </c>
      <c r="D197" s="7">
        <v>48.3</v>
      </c>
      <c r="E197" s="7">
        <v>45.6</v>
      </c>
      <c r="F197" s="7">
        <v>41.8</v>
      </c>
      <c r="G197" s="7">
        <v>36.6</v>
      </c>
      <c r="H197" s="7">
        <v>29.7</v>
      </c>
      <c r="I197" s="7">
        <v>20.9</v>
      </c>
      <c r="J197" s="7">
        <v>11.9</v>
      </c>
      <c r="K197" s="7">
        <v>4.7</v>
      </c>
      <c r="L197" s="7">
        <v>17.5</v>
      </c>
    </row>
    <row r="198" spans="1:12" x14ac:dyDescent="0.4">
      <c r="A198" s="7">
        <v>17.399999999999999</v>
      </c>
      <c r="B198" s="7">
        <v>51.5</v>
      </c>
      <c r="C198" s="7">
        <v>50</v>
      </c>
      <c r="D198" s="7">
        <v>48</v>
      </c>
      <c r="E198" s="7">
        <v>45.3</v>
      </c>
      <c r="F198" s="7">
        <v>41.6</v>
      </c>
      <c r="G198" s="7">
        <v>36.4</v>
      </c>
      <c r="H198" s="7">
        <v>29.6</v>
      </c>
      <c r="I198" s="7">
        <v>20.8</v>
      </c>
      <c r="J198" s="7">
        <v>11.9</v>
      </c>
      <c r="K198" s="7">
        <v>4.7</v>
      </c>
      <c r="L198" s="7">
        <v>17.399999999999999</v>
      </c>
    </row>
    <row r="199" spans="1:12" x14ac:dyDescent="0.4">
      <c r="A199" s="7">
        <v>17.3</v>
      </c>
      <c r="B199" s="7">
        <v>51.1</v>
      </c>
      <c r="C199" s="7">
        <v>49.6</v>
      </c>
      <c r="D199" s="7">
        <v>47.7</v>
      </c>
      <c r="E199" s="7">
        <v>45</v>
      </c>
      <c r="F199" s="7">
        <v>41.3</v>
      </c>
      <c r="G199" s="7">
        <v>36.299999999999997</v>
      </c>
      <c r="H199" s="7">
        <v>29.5</v>
      </c>
      <c r="I199" s="7">
        <v>20.8</v>
      </c>
      <c r="J199" s="7">
        <v>11.9</v>
      </c>
      <c r="K199" s="7">
        <v>4.7</v>
      </c>
      <c r="L199" s="7">
        <v>17.3</v>
      </c>
    </row>
    <row r="200" spans="1:12" x14ac:dyDescent="0.4">
      <c r="A200" s="7">
        <v>17.2</v>
      </c>
      <c r="B200" s="7">
        <v>50.7</v>
      </c>
      <c r="C200" s="7">
        <v>49.3</v>
      </c>
      <c r="D200" s="7">
        <v>47.4</v>
      </c>
      <c r="E200" s="7">
        <v>44.7</v>
      </c>
      <c r="F200" s="7">
        <v>41.1</v>
      </c>
      <c r="G200" s="7">
        <v>36.1</v>
      </c>
      <c r="H200" s="7">
        <v>29.4</v>
      </c>
      <c r="I200" s="7">
        <v>20.8</v>
      </c>
      <c r="J200" s="7">
        <v>11.9</v>
      </c>
      <c r="K200" s="7">
        <v>4.7</v>
      </c>
      <c r="L200" s="7">
        <v>17.2</v>
      </c>
    </row>
    <row r="201" spans="1:12" x14ac:dyDescent="0.4">
      <c r="A201" s="7">
        <v>17.100000000000001</v>
      </c>
      <c r="B201" s="7">
        <v>50.3</v>
      </c>
      <c r="C201" s="7">
        <v>48.9</v>
      </c>
      <c r="D201" s="7">
        <v>47</v>
      </c>
      <c r="E201" s="7">
        <v>44.4</v>
      </c>
      <c r="F201" s="7">
        <v>40.9</v>
      </c>
      <c r="G201" s="7">
        <v>35.9</v>
      </c>
      <c r="H201" s="7">
        <v>29.3</v>
      </c>
      <c r="I201" s="7">
        <v>20.7</v>
      </c>
      <c r="J201" s="7">
        <v>11.9</v>
      </c>
      <c r="K201" s="7">
        <v>4.7</v>
      </c>
      <c r="L201" s="7">
        <v>17.100000000000001</v>
      </c>
    </row>
    <row r="202" spans="1:12" ht="12.75" x14ac:dyDescent="0.35">
      <c r="A202" s="6">
        <v>17</v>
      </c>
      <c r="B202" s="6">
        <v>49.9</v>
      </c>
      <c r="C202" s="6">
        <v>48.5</v>
      </c>
      <c r="D202" s="6">
        <v>46.7</v>
      </c>
      <c r="E202" s="6">
        <v>44.1</v>
      </c>
      <c r="F202" s="6">
        <v>40.6</v>
      </c>
      <c r="G202" s="6">
        <v>35.799999999999997</v>
      </c>
      <c r="H202" s="6">
        <v>29.2</v>
      </c>
      <c r="I202" s="6">
        <v>20.7</v>
      </c>
      <c r="J202" s="6">
        <v>11.9</v>
      </c>
      <c r="K202" s="6">
        <v>4.7</v>
      </c>
      <c r="L202" s="6">
        <v>17</v>
      </c>
    </row>
    <row r="203" spans="1:12" x14ac:dyDescent="0.4">
      <c r="A203" s="7">
        <v>16.5</v>
      </c>
      <c r="B203" s="7">
        <v>49.5</v>
      </c>
      <c r="C203" s="7">
        <v>48.2</v>
      </c>
      <c r="D203" s="7">
        <v>46.4</v>
      </c>
      <c r="E203" s="7">
        <v>43.8</v>
      </c>
      <c r="F203" s="7">
        <v>40.4</v>
      </c>
      <c r="G203" s="7">
        <v>35.6</v>
      </c>
      <c r="H203" s="7">
        <v>29.1</v>
      </c>
      <c r="I203" s="7">
        <v>20.7</v>
      </c>
      <c r="J203" s="7">
        <v>11.9</v>
      </c>
      <c r="K203" s="7">
        <v>4.7</v>
      </c>
      <c r="L203" s="7">
        <v>16.5</v>
      </c>
    </row>
    <row r="204" spans="1:12" x14ac:dyDescent="0.4">
      <c r="A204" s="7">
        <v>16.399999999999999</v>
      </c>
      <c r="B204" s="7">
        <v>49.2</v>
      </c>
      <c r="C204" s="7">
        <v>47.8</v>
      </c>
      <c r="D204" s="7">
        <v>46</v>
      </c>
      <c r="E204" s="7">
        <v>43.6</v>
      </c>
      <c r="F204" s="7">
        <v>40.1</v>
      </c>
      <c r="G204" s="7">
        <v>35.4</v>
      </c>
      <c r="H204" s="7">
        <v>29</v>
      </c>
      <c r="I204" s="7">
        <v>20.6</v>
      </c>
      <c r="J204" s="7">
        <v>11.9</v>
      </c>
      <c r="K204" s="7">
        <v>4.7</v>
      </c>
      <c r="L204" s="7">
        <v>16.399999999999999</v>
      </c>
    </row>
    <row r="205" spans="1:12" x14ac:dyDescent="0.4">
      <c r="A205" s="7">
        <v>16.3</v>
      </c>
      <c r="B205" s="7">
        <v>48.8</v>
      </c>
      <c r="C205" s="7">
        <v>47.5</v>
      </c>
      <c r="D205" s="7">
        <v>45.7</v>
      </c>
      <c r="E205" s="7">
        <v>43.3</v>
      </c>
      <c r="F205" s="7">
        <v>39.9</v>
      </c>
      <c r="G205" s="7">
        <v>35.200000000000003</v>
      </c>
      <c r="H205" s="7">
        <v>28.9</v>
      </c>
      <c r="I205" s="7">
        <v>20.6</v>
      </c>
      <c r="J205" s="7">
        <v>11.9</v>
      </c>
      <c r="K205" s="7">
        <v>4.7</v>
      </c>
      <c r="L205" s="7">
        <v>16.3</v>
      </c>
    </row>
    <row r="206" spans="1:12" x14ac:dyDescent="0.4">
      <c r="A206" s="7">
        <v>16.2</v>
      </c>
      <c r="B206" s="7">
        <v>48.4</v>
      </c>
      <c r="C206" s="7">
        <v>47.1</v>
      </c>
      <c r="D206" s="7">
        <v>45.4</v>
      </c>
      <c r="E206" s="7">
        <v>43</v>
      </c>
      <c r="F206" s="7">
        <v>39.6</v>
      </c>
      <c r="G206" s="7">
        <v>35</v>
      </c>
      <c r="H206" s="7">
        <v>28.8</v>
      </c>
      <c r="I206" s="7">
        <v>20.5</v>
      </c>
      <c r="J206" s="7">
        <v>11.9</v>
      </c>
      <c r="K206" s="7">
        <v>4.7</v>
      </c>
      <c r="L206" s="7">
        <v>16.2</v>
      </c>
    </row>
    <row r="207" spans="1:12" x14ac:dyDescent="0.4">
      <c r="A207" s="7">
        <v>16.100000000000001</v>
      </c>
      <c r="B207" s="7">
        <v>48</v>
      </c>
      <c r="C207" s="7">
        <v>46.7</v>
      </c>
      <c r="D207" s="7">
        <v>45</v>
      </c>
      <c r="E207" s="7">
        <v>42.7</v>
      </c>
      <c r="F207" s="7">
        <v>39.4</v>
      </c>
      <c r="G207" s="7">
        <v>34.799999999999997</v>
      </c>
      <c r="H207" s="7">
        <v>28.6</v>
      </c>
      <c r="I207" s="7">
        <v>20.5</v>
      </c>
      <c r="J207" s="7">
        <v>11.8</v>
      </c>
      <c r="K207" s="7">
        <v>4.7</v>
      </c>
      <c r="L207" s="7">
        <v>16.100000000000001</v>
      </c>
    </row>
    <row r="208" spans="1:12" ht="12.75" x14ac:dyDescent="0.35">
      <c r="A208" s="6">
        <v>16</v>
      </c>
      <c r="B208" s="6">
        <v>47.6</v>
      </c>
      <c r="C208" s="6">
        <v>46.3</v>
      </c>
      <c r="D208" s="6">
        <v>44.7</v>
      </c>
      <c r="E208" s="6">
        <v>42.3</v>
      </c>
      <c r="F208" s="6">
        <v>39.1</v>
      </c>
      <c r="G208" s="6">
        <v>34.700000000000003</v>
      </c>
      <c r="H208" s="6">
        <v>28.5</v>
      </c>
      <c r="I208" s="6">
        <v>20.5</v>
      </c>
      <c r="J208" s="6">
        <v>11.8</v>
      </c>
      <c r="K208" s="6">
        <v>4.7</v>
      </c>
      <c r="L208" s="6">
        <v>16</v>
      </c>
    </row>
    <row r="209" spans="1:12" x14ac:dyDescent="0.4">
      <c r="A209" s="7">
        <v>15.5</v>
      </c>
      <c r="B209" s="7">
        <v>47.2</v>
      </c>
      <c r="C209" s="7">
        <v>46</v>
      </c>
      <c r="D209" s="7">
        <v>44.3</v>
      </c>
      <c r="E209" s="7">
        <v>42</v>
      </c>
      <c r="F209" s="7">
        <v>38.9</v>
      </c>
      <c r="G209" s="7">
        <v>34.5</v>
      </c>
      <c r="H209" s="7">
        <v>28.4</v>
      </c>
      <c r="I209" s="7">
        <v>20.399999999999999</v>
      </c>
      <c r="J209" s="7">
        <v>11.8</v>
      </c>
      <c r="K209" s="7">
        <v>4.7</v>
      </c>
      <c r="L209" s="7">
        <v>15.5</v>
      </c>
    </row>
    <row r="210" spans="1:12" x14ac:dyDescent="0.4">
      <c r="A210" s="7">
        <v>15.4</v>
      </c>
      <c r="B210" s="7">
        <v>46.8</v>
      </c>
      <c r="C210" s="7">
        <v>45.6</v>
      </c>
      <c r="D210" s="7">
        <v>44</v>
      </c>
      <c r="E210" s="7">
        <v>41.7</v>
      </c>
      <c r="F210" s="7">
        <v>38.6</v>
      </c>
      <c r="G210" s="7">
        <v>34.299999999999997</v>
      </c>
      <c r="H210" s="7">
        <v>28.3</v>
      </c>
      <c r="I210" s="7">
        <v>20.399999999999999</v>
      </c>
      <c r="J210" s="7">
        <v>11.8</v>
      </c>
      <c r="K210" s="7">
        <v>4.7</v>
      </c>
      <c r="L210" s="7">
        <v>15.4</v>
      </c>
    </row>
    <row r="211" spans="1:12" x14ac:dyDescent="0.4">
      <c r="A211" s="7">
        <v>15.3</v>
      </c>
      <c r="B211" s="7">
        <v>46.4</v>
      </c>
      <c r="C211" s="7">
        <v>45.2</v>
      </c>
      <c r="D211" s="7">
        <v>43.6</v>
      </c>
      <c r="E211" s="7">
        <v>41.4</v>
      </c>
      <c r="F211" s="7">
        <v>38.4</v>
      </c>
      <c r="G211" s="7">
        <v>34.1</v>
      </c>
      <c r="H211" s="7">
        <v>28.2</v>
      </c>
      <c r="I211" s="7">
        <v>20.3</v>
      </c>
      <c r="J211" s="7">
        <v>11.8</v>
      </c>
      <c r="K211" s="7">
        <v>4.7</v>
      </c>
      <c r="L211" s="7">
        <v>15.3</v>
      </c>
    </row>
    <row r="212" spans="1:12" x14ac:dyDescent="0.4">
      <c r="A212" s="7">
        <v>15.2</v>
      </c>
      <c r="B212" s="7">
        <v>46</v>
      </c>
      <c r="C212" s="7">
        <v>44.8</v>
      </c>
      <c r="D212" s="7">
        <v>43.3</v>
      </c>
      <c r="E212" s="7">
        <v>41.1</v>
      </c>
      <c r="F212" s="7">
        <v>38.1</v>
      </c>
      <c r="G212" s="7">
        <v>33.9</v>
      </c>
      <c r="H212" s="7">
        <v>28.1</v>
      </c>
      <c r="I212" s="7">
        <v>20.3</v>
      </c>
      <c r="J212" s="7">
        <v>11.8</v>
      </c>
      <c r="K212" s="7">
        <v>4.7</v>
      </c>
      <c r="L212" s="7">
        <v>15.2</v>
      </c>
    </row>
    <row r="213" spans="1:12" x14ac:dyDescent="0.4">
      <c r="A213" s="7">
        <v>15.1</v>
      </c>
      <c r="B213" s="7">
        <v>45.6</v>
      </c>
      <c r="C213" s="7">
        <v>44.5</v>
      </c>
      <c r="D213" s="7">
        <v>42.9</v>
      </c>
      <c r="E213" s="7">
        <v>40.799999999999997</v>
      </c>
      <c r="F213" s="7">
        <v>37.799999999999997</v>
      </c>
      <c r="G213" s="7">
        <v>33.700000000000003</v>
      </c>
      <c r="H213" s="7">
        <v>27.9</v>
      </c>
      <c r="I213" s="7">
        <v>20.2</v>
      </c>
      <c r="J213" s="7">
        <v>11.8</v>
      </c>
      <c r="K213" s="7">
        <v>4.7</v>
      </c>
      <c r="L213" s="7">
        <v>15.1</v>
      </c>
    </row>
    <row r="214" spans="1:12" ht="12.75" x14ac:dyDescent="0.35">
      <c r="A214" s="6">
        <v>15</v>
      </c>
      <c r="B214" s="6">
        <v>45.2</v>
      </c>
      <c r="C214" s="6">
        <v>44.1</v>
      </c>
      <c r="D214" s="6">
        <v>42.6</v>
      </c>
      <c r="E214" s="6">
        <v>40.5</v>
      </c>
      <c r="F214" s="6">
        <v>37.6</v>
      </c>
      <c r="G214" s="6">
        <v>33.5</v>
      </c>
      <c r="H214" s="6">
        <v>27.8</v>
      </c>
      <c r="I214" s="6">
        <v>20.2</v>
      </c>
      <c r="J214" s="6">
        <v>11.8</v>
      </c>
      <c r="K214" s="6">
        <v>4.7</v>
      </c>
      <c r="L214" s="6">
        <v>15</v>
      </c>
    </row>
    <row r="215" spans="1:12" x14ac:dyDescent="0.4">
      <c r="A215" s="7">
        <v>14.5</v>
      </c>
      <c r="B215" s="7">
        <v>44.8</v>
      </c>
      <c r="C215" s="7">
        <v>43.7</v>
      </c>
      <c r="D215" s="7">
        <v>42.2</v>
      </c>
      <c r="E215" s="7">
        <v>40.200000000000003</v>
      </c>
      <c r="F215" s="7">
        <v>37.299999999999997</v>
      </c>
      <c r="G215" s="7">
        <v>33.299999999999997</v>
      </c>
      <c r="H215" s="7">
        <v>27.7</v>
      </c>
      <c r="I215" s="7">
        <v>20.100000000000001</v>
      </c>
      <c r="J215" s="7">
        <v>11.8</v>
      </c>
      <c r="K215" s="7">
        <v>4.7</v>
      </c>
      <c r="L215" s="7">
        <v>14.5</v>
      </c>
    </row>
    <row r="216" spans="1:12" x14ac:dyDescent="0.4">
      <c r="A216" s="7">
        <v>14.4</v>
      </c>
      <c r="B216" s="7">
        <v>44.4</v>
      </c>
      <c r="C216" s="7">
        <v>43.3</v>
      </c>
      <c r="D216" s="7">
        <v>41.8</v>
      </c>
      <c r="E216" s="7">
        <v>39.799999999999997</v>
      </c>
      <c r="F216" s="7">
        <v>37</v>
      </c>
      <c r="G216" s="7">
        <v>33.1</v>
      </c>
      <c r="H216" s="7">
        <v>27.5</v>
      </c>
      <c r="I216" s="7">
        <v>20.100000000000001</v>
      </c>
      <c r="J216" s="7">
        <v>11.8</v>
      </c>
      <c r="K216" s="7">
        <v>4.7</v>
      </c>
      <c r="L216" s="7">
        <v>14.4</v>
      </c>
    </row>
    <row r="217" spans="1:12" x14ac:dyDescent="0.4">
      <c r="A217" s="7">
        <v>14.3</v>
      </c>
      <c r="B217" s="7">
        <v>44</v>
      </c>
      <c r="C217" s="7">
        <v>42.9</v>
      </c>
      <c r="D217" s="7">
        <v>41.5</v>
      </c>
      <c r="E217" s="7">
        <v>39.5</v>
      </c>
      <c r="F217" s="7">
        <v>36.799999999999997</v>
      </c>
      <c r="G217" s="7">
        <v>32.799999999999997</v>
      </c>
      <c r="H217" s="7">
        <v>27.4</v>
      </c>
      <c r="I217" s="7">
        <v>20</v>
      </c>
      <c r="J217" s="7">
        <v>11.8</v>
      </c>
      <c r="K217" s="7">
        <v>4.7</v>
      </c>
      <c r="L217" s="7">
        <v>14.3</v>
      </c>
    </row>
    <row r="218" spans="1:12" x14ac:dyDescent="0.4">
      <c r="A218" s="7">
        <v>14.2</v>
      </c>
      <c r="B218" s="7">
        <v>43.5</v>
      </c>
      <c r="C218" s="7">
        <v>42.5</v>
      </c>
      <c r="D218" s="7">
        <v>41.1</v>
      </c>
      <c r="E218" s="7">
        <v>39.200000000000003</v>
      </c>
      <c r="F218" s="7">
        <v>36.5</v>
      </c>
      <c r="G218" s="7">
        <v>32.6</v>
      </c>
      <c r="H218" s="7">
        <v>27.3</v>
      </c>
      <c r="I218" s="7">
        <v>20</v>
      </c>
      <c r="J218" s="7">
        <v>11.8</v>
      </c>
      <c r="K218" s="7">
        <v>4.7</v>
      </c>
      <c r="L218" s="7">
        <v>14.2</v>
      </c>
    </row>
    <row r="219" spans="1:12" x14ac:dyDescent="0.4">
      <c r="A219" s="7">
        <v>14.1</v>
      </c>
      <c r="B219" s="7">
        <v>43.1</v>
      </c>
      <c r="C219" s="7">
        <v>42.1</v>
      </c>
      <c r="D219" s="7">
        <v>40.799999999999997</v>
      </c>
      <c r="E219" s="7">
        <v>38.9</v>
      </c>
      <c r="F219" s="7">
        <v>36.200000000000003</v>
      </c>
      <c r="G219" s="7">
        <v>32.4</v>
      </c>
      <c r="H219" s="7">
        <v>27.1</v>
      </c>
      <c r="I219" s="7">
        <v>19.899999999999999</v>
      </c>
      <c r="J219" s="7">
        <v>11.8</v>
      </c>
      <c r="K219" s="7">
        <v>4.7</v>
      </c>
      <c r="L219" s="7">
        <v>14.1</v>
      </c>
    </row>
    <row r="220" spans="1:12" ht="12.75" x14ac:dyDescent="0.35">
      <c r="A220" s="6">
        <v>14</v>
      </c>
      <c r="B220" s="6">
        <v>42.7</v>
      </c>
      <c r="C220" s="6">
        <v>41.7</v>
      </c>
      <c r="D220" s="6">
        <v>40.4</v>
      </c>
      <c r="E220" s="6">
        <v>38.5</v>
      </c>
      <c r="F220" s="6">
        <v>35.9</v>
      </c>
      <c r="G220" s="6">
        <v>32.200000000000003</v>
      </c>
      <c r="H220" s="6">
        <v>27</v>
      </c>
      <c r="I220" s="6">
        <v>19.899999999999999</v>
      </c>
      <c r="J220" s="6">
        <v>11.8</v>
      </c>
      <c r="K220" s="6">
        <v>4.7</v>
      </c>
      <c r="L220" s="6">
        <v>14</v>
      </c>
    </row>
    <row r="221" spans="1:12" x14ac:dyDescent="0.4">
      <c r="A221" s="7">
        <v>13.5</v>
      </c>
      <c r="B221" s="7">
        <v>42.3</v>
      </c>
      <c r="C221" s="7">
        <v>41.3</v>
      </c>
      <c r="D221" s="7">
        <v>40</v>
      </c>
      <c r="E221" s="7">
        <v>38.200000000000003</v>
      </c>
      <c r="F221" s="7">
        <v>35.6</v>
      </c>
      <c r="G221" s="7">
        <v>32</v>
      </c>
      <c r="H221" s="7">
        <v>26.9</v>
      </c>
      <c r="I221" s="7">
        <v>19.8</v>
      </c>
      <c r="J221" s="7">
        <v>11.8</v>
      </c>
      <c r="K221" s="7">
        <v>4.7</v>
      </c>
      <c r="L221" s="7">
        <v>13.5</v>
      </c>
    </row>
    <row r="222" spans="1:12" x14ac:dyDescent="0.4">
      <c r="A222" s="7">
        <v>13.4</v>
      </c>
      <c r="B222" s="7">
        <v>41.9</v>
      </c>
      <c r="C222" s="7">
        <v>40.9</v>
      </c>
      <c r="D222" s="7">
        <v>39.6</v>
      </c>
      <c r="E222" s="7">
        <v>37.9</v>
      </c>
      <c r="F222" s="7">
        <v>35.299999999999997</v>
      </c>
      <c r="G222" s="7">
        <v>31.8</v>
      </c>
      <c r="H222" s="7">
        <v>26.7</v>
      </c>
      <c r="I222" s="7">
        <v>19.7</v>
      </c>
      <c r="J222" s="7">
        <v>11.8</v>
      </c>
      <c r="K222" s="7">
        <v>4.7</v>
      </c>
      <c r="L222" s="7">
        <v>13.4</v>
      </c>
    </row>
    <row r="223" spans="1:12" x14ac:dyDescent="0.4">
      <c r="A223" s="7">
        <v>13.3</v>
      </c>
      <c r="B223" s="7">
        <v>41.5</v>
      </c>
      <c r="C223" s="7">
        <v>40.5</v>
      </c>
      <c r="D223" s="7">
        <v>39.299999999999997</v>
      </c>
      <c r="E223" s="7">
        <v>37.5</v>
      </c>
      <c r="F223" s="7">
        <v>35</v>
      </c>
      <c r="G223" s="7">
        <v>31.5</v>
      </c>
      <c r="H223" s="7">
        <v>26.6</v>
      </c>
      <c r="I223" s="7">
        <v>19.7</v>
      </c>
      <c r="J223" s="7">
        <v>11.7</v>
      </c>
      <c r="K223" s="7">
        <v>4.7</v>
      </c>
      <c r="L223" s="7">
        <v>13.3</v>
      </c>
    </row>
    <row r="224" spans="1:12" x14ac:dyDescent="0.4">
      <c r="A224" s="7">
        <v>13.2</v>
      </c>
      <c r="B224" s="7">
        <v>41</v>
      </c>
      <c r="C224" s="7">
        <v>40.1</v>
      </c>
      <c r="D224" s="7">
        <v>38.9</v>
      </c>
      <c r="E224" s="7">
        <v>37.200000000000003</v>
      </c>
      <c r="F224" s="7">
        <v>34.799999999999997</v>
      </c>
      <c r="G224" s="7">
        <v>31.3</v>
      </c>
      <c r="H224" s="7">
        <v>26.4</v>
      </c>
      <c r="I224" s="7">
        <v>19.600000000000001</v>
      </c>
      <c r="J224" s="7">
        <v>11.7</v>
      </c>
      <c r="K224" s="7">
        <v>4.7</v>
      </c>
      <c r="L224" s="7">
        <v>13.2</v>
      </c>
    </row>
    <row r="225" spans="1:12" x14ac:dyDescent="0.4">
      <c r="A225" s="7">
        <v>13.1</v>
      </c>
      <c r="B225" s="7">
        <v>40.6</v>
      </c>
      <c r="C225" s="7">
        <v>39.700000000000003</v>
      </c>
      <c r="D225" s="7">
        <v>38.5</v>
      </c>
      <c r="E225" s="7">
        <v>36.799999999999997</v>
      </c>
      <c r="F225" s="7">
        <v>34.5</v>
      </c>
      <c r="G225" s="7">
        <v>31.1</v>
      </c>
      <c r="H225" s="7">
        <v>26.3</v>
      </c>
      <c r="I225" s="7">
        <v>19.5</v>
      </c>
      <c r="J225" s="7">
        <v>11.7</v>
      </c>
      <c r="K225" s="7">
        <v>4.7</v>
      </c>
      <c r="L225" s="7">
        <v>13.1</v>
      </c>
    </row>
    <row r="226" spans="1:12" ht="12.75" x14ac:dyDescent="0.35">
      <c r="A226" s="6">
        <v>13</v>
      </c>
      <c r="B226" s="6">
        <v>40.200000000000003</v>
      </c>
      <c r="C226" s="6">
        <v>39.299999999999997</v>
      </c>
      <c r="D226" s="6">
        <v>38.1</v>
      </c>
      <c r="E226" s="6">
        <v>36.5</v>
      </c>
      <c r="F226" s="6">
        <v>34.200000000000003</v>
      </c>
      <c r="G226" s="6">
        <v>30.8</v>
      </c>
      <c r="H226" s="6">
        <v>26.1</v>
      </c>
      <c r="I226" s="6">
        <v>19.5</v>
      </c>
      <c r="J226" s="6">
        <v>11.7</v>
      </c>
      <c r="K226" s="6">
        <v>4.7</v>
      </c>
      <c r="L226" s="6">
        <v>13</v>
      </c>
    </row>
    <row r="227" spans="1:12" x14ac:dyDescent="0.4">
      <c r="A227" s="7">
        <v>12.5</v>
      </c>
      <c r="B227" s="7">
        <v>39.799999999999997</v>
      </c>
      <c r="C227" s="7">
        <v>38.9</v>
      </c>
      <c r="D227" s="7">
        <v>37.700000000000003</v>
      </c>
      <c r="E227" s="7">
        <v>36.1</v>
      </c>
      <c r="F227" s="7">
        <v>33.9</v>
      </c>
      <c r="G227" s="7">
        <v>30.6</v>
      </c>
      <c r="H227" s="7">
        <v>25.9</v>
      </c>
      <c r="I227" s="7">
        <v>19.399999999999999</v>
      </c>
      <c r="J227" s="7">
        <v>11.7</v>
      </c>
      <c r="K227" s="7">
        <v>4.7</v>
      </c>
      <c r="L227" s="7">
        <v>12.5</v>
      </c>
    </row>
    <row r="228" spans="1:12" x14ac:dyDescent="0.4">
      <c r="A228" s="7">
        <v>12.4</v>
      </c>
      <c r="B228" s="7">
        <v>39.299999999999997</v>
      </c>
      <c r="C228" s="7">
        <v>38.5</v>
      </c>
      <c r="D228" s="7">
        <v>37.4</v>
      </c>
      <c r="E228" s="7">
        <v>35.799999999999997</v>
      </c>
      <c r="F228" s="7">
        <v>33.6</v>
      </c>
      <c r="G228" s="7">
        <v>30.4</v>
      </c>
      <c r="H228" s="7">
        <v>25.8</v>
      </c>
      <c r="I228" s="7">
        <v>19.3</v>
      </c>
      <c r="J228" s="7">
        <v>11.7</v>
      </c>
      <c r="K228" s="7">
        <v>4.7</v>
      </c>
      <c r="L228" s="7">
        <v>12.4</v>
      </c>
    </row>
    <row r="229" spans="1:12" x14ac:dyDescent="0.4">
      <c r="A229" s="7">
        <v>12.3</v>
      </c>
      <c r="B229" s="7">
        <v>38.9</v>
      </c>
      <c r="C229" s="7">
        <v>38.1</v>
      </c>
      <c r="D229" s="7">
        <v>37</v>
      </c>
      <c r="E229" s="7">
        <v>35.4</v>
      </c>
      <c r="F229" s="7">
        <v>33.200000000000003</v>
      </c>
      <c r="G229" s="7">
        <v>30.1</v>
      </c>
      <c r="H229" s="7">
        <v>25.6</v>
      </c>
      <c r="I229" s="7">
        <v>19.3</v>
      </c>
      <c r="J229" s="7">
        <v>11.7</v>
      </c>
      <c r="K229" s="7">
        <v>4.7</v>
      </c>
      <c r="L229" s="7">
        <v>12.3</v>
      </c>
    </row>
    <row r="230" spans="1:12" x14ac:dyDescent="0.4">
      <c r="A230" s="7">
        <v>12.2</v>
      </c>
      <c r="B230" s="7">
        <v>38.5</v>
      </c>
      <c r="C230" s="7">
        <v>37.700000000000003</v>
      </c>
      <c r="D230" s="7">
        <v>36.6</v>
      </c>
      <c r="E230" s="7">
        <v>35.1</v>
      </c>
      <c r="F230" s="7">
        <v>32.9</v>
      </c>
      <c r="G230" s="7">
        <v>29.9</v>
      </c>
      <c r="H230" s="7">
        <v>25.5</v>
      </c>
      <c r="I230" s="7">
        <v>19.2</v>
      </c>
      <c r="J230" s="7">
        <v>11.7</v>
      </c>
      <c r="K230" s="7">
        <v>4.7</v>
      </c>
      <c r="L230" s="7">
        <v>12.2</v>
      </c>
    </row>
    <row r="231" spans="1:12" x14ac:dyDescent="0.4">
      <c r="A231" s="7">
        <v>12.1</v>
      </c>
      <c r="B231" s="7">
        <v>38</v>
      </c>
      <c r="C231" s="7">
        <v>37.200000000000003</v>
      </c>
      <c r="D231" s="7">
        <v>36.200000000000003</v>
      </c>
      <c r="E231" s="7">
        <v>34.700000000000003</v>
      </c>
      <c r="F231" s="7">
        <v>32.6</v>
      </c>
      <c r="G231" s="7">
        <v>29.6</v>
      </c>
      <c r="H231" s="7">
        <v>25.3</v>
      </c>
      <c r="I231" s="7">
        <v>19.100000000000001</v>
      </c>
      <c r="J231" s="7">
        <v>11.6</v>
      </c>
      <c r="K231" s="7">
        <v>4.7</v>
      </c>
      <c r="L231" s="7">
        <v>12.1</v>
      </c>
    </row>
    <row r="232" spans="1:12" ht="12.75" x14ac:dyDescent="0.35">
      <c r="A232" s="6">
        <v>12</v>
      </c>
      <c r="B232" s="6">
        <v>37.6</v>
      </c>
      <c r="C232" s="6">
        <v>36.799999999999997</v>
      </c>
      <c r="D232" s="6">
        <v>35.799999999999997</v>
      </c>
      <c r="E232" s="6">
        <v>34.299999999999997</v>
      </c>
      <c r="F232" s="6">
        <v>32.299999999999997</v>
      </c>
      <c r="G232" s="6">
        <v>29.4</v>
      </c>
      <c r="H232" s="6">
        <v>25.1</v>
      </c>
      <c r="I232" s="6">
        <v>19</v>
      </c>
      <c r="J232" s="6">
        <v>11.6</v>
      </c>
      <c r="K232" s="6">
        <v>4.7</v>
      </c>
      <c r="L232" s="6">
        <v>12</v>
      </c>
    </row>
    <row r="233" spans="1:12" x14ac:dyDescent="0.4">
      <c r="A233" s="7">
        <v>11.5</v>
      </c>
      <c r="B233" s="7">
        <v>37.1</v>
      </c>
      <c r="C233" s="7">
        <v>36.4</v>
      </c>
      <c r="D233" s="7">
        <v>35.4</v>
      </c>
      <c r="E233" s="7">
        <v>34</v>
      </c>
      <c r="F233" s="7">
        <v>32</v>
      </c>
      <c r="G233" s="7">
        <v>29.1</v>
      </c>
      <c r="H233" s="7">
        <v>24.9</v>
      </c>
      <c r="I233" s="7">
        <v>18.899999999999999</v>
      </c>
      <c r="J233" s="7">
        <v>11.6</v>
      </c>
      <c r="K233" s="7">
        <v>4.7</v>
      </c>
      <c r="L233" s="7">
        <v>11.5</v>
      </c>
    </row>
    <row r="234" spans="1:12" x14ac:dyDescent="0.4">
      <c r="A234" s="7">
        <v>11.4</v>
      </c>
      <c r="B234" s="7">
        <v>36.700000000000003</v>
      </c>
      <c r="C234" s="7">
        <v>36</v>
      </c>
      <c r="D234" s="7">
        <v>35</v>
      </c>
      <c r="E234" s="7">
        <v>33.6</v>
      </c>
      <c r="F234" s="7">
        <v>31.7</v>
      </c>
      <c r="G234" s="7">
        <v>28.8</v>
      </c>
      <c r="H234" s="7">
        <v>24.8</v>
      </c>
      <c r="I234" s="7">
        <v>18.899999999999999</v>
      </c>
      <c r="J234" s="7">
        <v>11.6</v>
      </c>
      <c r="K234" s="7">
        <v>4.7</v>
      </c>
      <c r="L234" s="7">
        <v>11.4</v>
      </c>
    </row>
    <row r="235" spans="1:12" x14ac:dyDescent="0.4">
      <c r="A235" s="7">
        <v>11.3</v>
      </c>
      <c r="B235" s="7">
        <v>36.200000000000003</v>
      </c>
      <c r="C235" s="7">
        <v>35.5</v>
      </c>
      <c r="D235" s="7">
        <v>34.6</v>
      </c>
      <c r="E235" s="7">
        <v>33.200000000000003</v>
      </c>
      <c r="F235" s="7">
        <v>31.3</v>
      </c>
      <c r="G235" s="7">
        <v>28.6</v>
      </c>
      <c r="H235" s="7">
        <v>24.6</v>
      </c>
      <c r="I235" s="7">
        <v>18.8</v>
      </c>
      <c r="J235" s="7">
        <v>11.6</v>
      </c>
      <c r="K235" s="7">
        <v>4.7</v>
      </c>
      <c r="L235" s="7">
        <v>11.3</v>
      </c>
    </row>
    <row r="236" spans="1:12" x14ac:dyDescent="0.4">
      <c r="A236" s="7">
        <v>11.2</v>
      </c>
      <c r="B236" s="7">
        <v>35.799999999999997</v>
      </c>
      <c r="C236" s="7">
        <v>35.1</v>
      </c>
      <c r="D236" s="7">
        <v>34.200000000000003</v>
      </c>
      <c r="E236" s="7">
        <v>32.9</v>
      </c>
      <c r="F236" s="7">
        <v>31</v>
      </c>
      <c r="G236" s="7">
        <v>28.3</v>
      </c>
      <c r="H236" s="7">
        <v>24.4</v>
      </c>
      <c r="I236" s="7">
        <v>18.7</v>
      </c>
      <c r="J236" s="7">
        <v>11.6</v>
      </c>
      <c r="K236" s="7">
        <v>4.7</v>
      </c>
      <c r="L236" s="7">
        <v>11.2</v>
      </c>
    </row>
    <row r="237" spans="1:12" x14ac:dyDescent="0.4">
      <c r="A237" s="7">
        <v>11.1</v>
      </c>
      <c r="B237" s="7">
        <v>35.299999999999997</v>
      </c>
      <c r="C237" s="7">
        <v>34.700000000000003</v>
      </c>
      <c r="D237" s="7">
        <v>33.799999999999997</v>
      </c>
      <c r="E237" s="7">
        <v>32.5</v>
      </c>
      <c r="F237" s="7">
        <v>30.7</v>
      </c>
      <c r="G237" s="7">
        <v>28</v>
      </c>
      <c r="H237" s="7">
        <v>24.2</v>
      </c>
      <c r="I237" s="7">
        <v>18.600000000000001</v>
      </c>
      <c r="J237" s="7">
        <v>11.5</v>
      </c>
      <c r="K237" s="7">
        <v>4.7</v>
      </c>
      <c r="L237" s="7">
        <v>11.1</v>
      </c>
    </row>
    <row r="238" spans="1:12" ht="12.75" x14ac:dyDescent="0.35">
      <c r="A238" s="6">
        <v>11</v>
      </c>
      <c r="B238" s="6">
        <v>34.9</v>
      </c>
      <c r="C238" s="6">
        <v>34.200000000000003</v>
      </c>
      <c r="D238" s="6">
        <v>33.4</v>
      </c>
      <c r="E238" s="6">
        <v>32.1</v>
      </c>
      <c r="F238" s="6">
        <v>30.4</v>
      </c>
      <c r="G238" s="6">
        <v>27.8</v>
      </c>
      <c r="H238" s="6">
        <v>24</v>
      </c>
      <c r="I238" s="6">
        <v>18.5</v>
      </c>
      <c r="J238" s="6">
        <v>11.5</v>
      </c>
      <c r="K238" s="6">
        <v>4.7</v>
      </c>
      <c r="L238" s="6">
        <v>11</v>
      </c>
    </row>
    <row r="239" spans="1:12" x14ac:dyDescent="0.4">
      <c r="A239" s="7">
        <v>10.5</v>
      </c>
      <c r="B239" s="7">
        <v>34.4</v>
      </c>
      <c r="C239" s="7">
        <v>33.799999999999997</v>
      </c>
      <c r="D239" s="7">
        <v>32.9</v>
      </c>
      <c r="E239" s="7">
        <v>31.7</v>
      </c>
      <c r="F239" s="7">
        <v>30</v>
      </c>
      <c r="G239" s="7">
        <v>27.5</v>
      </c>
      <c r="H239" s="7">
        <v>23.8</v>
      </c>
      <c r="I239" s="7">
        <v>18.399999999999999</v>
      </c>
      <c r="J239" s="7">
        <v>11.5</v>
      </c>
      <c r="K239" s="7">
        <v>4.7</v>
      </c>
      <c r="L239" s="7">
        <v>10.5</v>
      </c>
    </row>
    <row r="240" spans="1:12" x14ac:dyDescent="0.4">
      <c r="A240" s="7">
        <v>10.4</v>
      </c>
      <c r="B240" s="7">
        <v>34</v>
      </c>
      <c r="C240" s="7">
        <v>33.4</v>
      </c>
      <c r="D240" s="7">
        <v>32.5</v>
      </c>
      <c r="E240" s="7">
        <v>31.4</v>
      </c>
      <c r="F240" s="7">
        <v>29.7</v>
      </c>
      <c r="G240" s="7">
        <v>27.2</v>
      </c>
      <c r="H240" s="7">
        <v>23.6</v>
      </c>
      <c r="I240" s="7">
        <v>18.3</v>
      </c>
      <c r="J240" s="7">
        <v>11.5</v>
      </c>
      <c r="K240" s="7">
        <v>4.7</v>
      </c>
      <c r="L240" s="7">
        <v>10.4</v>
      </c>
    </row>
    <row r="241" spans="1:12" x14ac:dyDescent="0.4">
      <c r="A241" s="7">
        <v>10.3</v>
      </c>
      <c r="B241" s="7">
        <v>33.5</v>
      </c>
      <c r="C241" s="7">
        <v>32.9</v>
      </c>
      <c r="D241" s="7">
        <v>32.1</v>
      </c>
      <c r="E241" s="7">
        <v>31</v>
      </c>
      <c r="F241" s="7">
        <v>29.3</v>
      </c>
      <c r="G241" s="7">
        <v>26.9</v>
      </c>
      <c r="H241" s="7">
        <v>23.4</v>
      </c>
      <c r="I241" s="7">
        <v>18.2</v>
      </c>
      <c r="J241" s="7">
        <v>11.5</v>
      </c>
      <c r="K241" s="7">
        <v>4.7</v>
      </c>
      <c r="L241" s="7">
        <v>10.3</v>
      </c>
    </row>
    <row r="242" spans="1:12" x14ac:dyDescent="0.4">
      <c r="A242" s="7">
        <v>10.199999999999999</v>
      </c>
      <c r="B242" s="7">
        <v>33.1</v>
      </c>
      <c r="C242" s="7">
        <v>32.5</v>
      </c>
      <c r="D242" s="7">
        <v>31.7</v>
      </c>
      <c r="E242" s="7">
        <v>30.6</v>
      </c>
      <c r="F242" s="7">
        <v>29</v>
      </c>
      <c r="G242" s="7">
        <v>26.6</v>
      </c>
      <c r="H242" s="7">
        <v>23.2</v>
      </c>
      <c r="I242" s="7">
        <v>18.100000000000001</v>
      </c>
      <c r="J242" s="7">
        <v>11.4</v>
      </c>
      <c r="K242" s="7">
        <v>4.7</v>
      </c>
      <c r="L242" s="7">
        <v>10.199999999999999</v>
      </c>
    </row>
    <row r="243" spans="1:12" x14ac:dyDescent="0.4">
      <c r="A243" s="7">
        <v>10.1</v>
      </c>
      <c r="B243" s="7">
        <v>32.6</v>
      </c>
      <c r="C243" s="7">
        <v>32</v>
      </c>
      <c r="D243" s="7">
        <v>31.3</v>
      </c>
      <c r="E243" s="7">
        <v>30.2</v>
      </c>
      <c r="F243" s="7">
        <v>28.6</v>
      </c>
      <c r="G243" s="7">
        <v>26.4</v>
      </c>
      <c r="H243" s="7">
        <v>23</v>
      </c>
      <c r="I243" s="7">
        <v>18</v>
      </c>
      <c r="J243" s="7">
        <v>11.4</v>
      </c>
      <c r="K243" s="7">
        <v>4.7</v>
      </c>
      <c r="L243" s="7">
        <v>10.1</v>
      </c>
    </row>
    <row r="244" spans="1:12" ht="12.75" x14ac:dyDescent="0.35">
      <c r="A244" s="6">
        <v>10</v>
      </c>
      <c r="B244" s="6">
        <v>32.1</v>
      </c>
      <c r="C244" s="6">
        <v>31.6</v>
      </c>
      <c r="D244" s="6">
        <v>30.8</v>
      </c>
      <c r="E244" s="6">
        <v>29.8</v>
      </c>
      <c r="F244" s="6">
        <v>28.3</v>
      </c>
      <c r="G244" s="6">
        <v>26.1</v>
      </c>
      <c r="H244" s="6">
        <v>22.8</v>
      </c>
      <c r="I244" s="6">
        <v>17.899999999999999</v>
      </c>
      <c r="J244" s="6">
        <v>11.4</v>
      </c>
      <c r="K244" s="6">
        <v>4.7</v>
      </c>
      <c r="L244" s="6">
        <v>10</v>
      </c>
    </row>
    <row r="245" spans="1:12" x14ac:dyDescent="0.4">
      <c r="A245" s="7">
        <v>9.5</v>
      </c>
      <c r="B245" s="7">
        <v>31.7</v>
      </c>
      <c r="C245" s="7">
        <v>31.1</v>
      </c>
      <c r="D245" s="7">
        <v>30.4</v>
      </c>
      <c r="E245" s="7">
        <v>29.4</v>
      </c>
      <c r="F245" s="7">
        <v>27.9</v>
      </c>
      <c r="G245" s="7">
        <v>25.8</v>
      </c>
      <c r="H245" s="7">
        <v>22.6</v>
      </c>
      <c r="I245" s="7">
        <v>17.7</v>
      </c>
      <c r="J245" s="7">
        <v>11.4</v>
      </c>
      <c r="K245" s="7">
        <v>4.7</v>
      </c>
      <c r="L245" s="7">
        <v>9.5</v>
      </c>
    </row>
    <row r="246" spans="1:12" x14ac:dyDescent="0.4">
      <c r="A246" s="7">
        <v>9.4</v>
      </c>
      <c r="B246" s="7">
        <v>31.2</v>
      </c>
      <c r="C246" s="7">
        <v>30.7</v>
      </c>
      <c r="D246" s="7">
        <v>30</v>
      </c>
      <c r="E246" s="7">
        <v>29</v>
      </c>
      <c r="F246" s="7">
        <v>27.6</v>
      </c>
      <c r="G246" s="7">
        <v>25.5</v>
      </c>
      <c r="H246" s="7">
        <v>22.3</v>
      </c>
      <c r="I246" s="7">
        <v>17.600000000000001</v>
      </c>
      <c r="J246" s="7">
        <v>11.3</v>
      </c>
      <c r="K246" s="7">
        <v>4.7</v>
      </c>
      <c r="L246" s="7">
        <v>9.4</v>
      </c>
    </row>
    <row r="247" spans="1:12" x14ac:dyDescent="0.4">
      <c r="A247" s="7">
        <v>9.3000000000000007</v>
      </c>
      <c r="B247" s="7">
        <v>30.7</v>
      </c>
      <c r="C247" s="7">
        <v>30.2</v>
      </c>
      <c r="D247" s="7">
        <v>29.6</v>
      </c>
      <c r="E247" s="7">
        <v>28.6</v>
      </c>
      <c r="F247" s="7">
        <v>27.2</v>
      </c>
      <c r="G247" s="7">
        <v>25.2</v>
      </c>
      <c r="H247" s="7">
        <v>22.1</v>
      </c>
      <c r="I247" s="7">
        <v>17.5</v>
      </c>
      <c r="J247" s="7">
        <v>11.3</v>
      </c>
      <c r="K247" s="7">
        <v>4.7</v>
      </c>
      <c r="L247" s="7">
        <v>9.3000000000000007</v>
      </c>
    </row>
    <row r="248" spans="1:12" x14ac:dyDescent="0.4">
      <c r="A248" s="7">
        <v>9.1999999999999993</v>
      </c>
      <c r="B248" s="7">
        <v>30.3</v>
      </c>
      <c r="C248" s="7">
        <v>29.8</v>
      </c>
      <c r="D248" s="7">
        <v>29.1</v>
      </c>
      <c r="E248" s="7">
        <v>28.2</v>
      </c>
      <c r="F248" s="7">
        <v>26.8</v>
      </c>
      <c r="G248" s="7">
        <v>24.9</v>
      </c>
      <c r="H248" s="7">
        <v>21.9</v>
      </c>
      <c r="I248" s="7">
        <v>17.399999999999999</v>
      </c>
      <c r="J248" s="7">
        <v>11.3</v>
      </c>
      <c r="K248" s="7">
        <v>4.7</v>
      </c>
      <c r="L248" s="7">
        <v>9.1999999999999993</v>
      </c>
    </row>
    <row r="249" spans="1:12" x14ac:dyDescent="0.4">
      <c r="A249" s="7">
        <v>9.1</v>
      </c>
      <c r="B249" s="7">
        <v>29.8</v>
      </c>
      <c r="C249" s="7">
        <v>29.3</v>
      </c>
      <c r="D249" s="7">
        <v>28.7</v>
      </c>
      <c r="E249" s="7">
        <v>27.8</v>
      </c>
      <c r="F249" s="7">
        <v>26.5</v>
      </c>
      <c r="G249" s="7">
        <v>24.5</v>
      </c>
      <c r="H249" s="7">
        <v>21.7</v>
      </c>
      <c r="I249" s="7">
        <v>17.2</v>
      </c>
      <c r="J249" s="7">
        <v>11.2</v>
      </c>
      <c r="K249" s="7">
        <v>4.7</v>
      </c>
      <c r="L249" s="7">
        <v>9.1</v>
      </c>
    </row>
    <row r="250" spans="1:12" ht="12.75" x14ac:dyDescent="0.35">
      <c r="A250" s="6">
        <v>9</v>
      </c>
      <c r="B250" s="6">
        <v>29.3</v>
      </c>
      <c r="C250" s="6">
        <v>28.9</v>
      </c>
      <c r="D250" s="6">
        <v>28.2</v>
      </c>
      <c r="E250" s="6">
        <v>27.4</v>
      </c>
      <c r="F250" s="6">
        <v>26.1</v>
      </c>
      <c r="G250" s="6">
        <v>24.2</v>
      </c>
      <c r="H250" s="6">
        <v>21.4</v>
      </c>
      <c r="I250" s="6">
        <v>17.100000000000001</v>
      </c>
      <c r="J250" s="6">
        <v>11.2</v>
      </c>
      <c r="K250" s="6">
        <v>4.7</v>
      </c>
      <c r="L250" s="6">
        <v>9</v>
      </c>
    </row>
    <row r="251" spans="1:12" x14ac:dyDescent="0.4">
      <c r="A251" s="7">
        <v>8.5</v>
      </c>
      <c r="B251" s="7">
        <v>28.8</v>
      </c>
      <c r="C251" s="7">
        <v>28.4</v>
      </c>
      <c r="D251" s="7">
        <v>27.8</v>
      </c>
      <c r="E251" s="7">
        <v>26.9</v>
      </c>
      <c r="F251" s="7">
        <v>25.7</v>
      </c>
      <c r="G251" s="7">
        <v>23.9</v>
      </c>
      <c r="H251" s="7">
        <v>21.2</v>
      </c>
      <c r="I251" s="7">
        <v>17</v>
      </c>
      <c r="J251" s="7">
        <v>11.1</v>
      </c>
      <c r="K251" s="7">
        <v>4.7</v>
      </c>
      <c r="L251" s="7">
        <v>8.5</v>
      </c>
    </row>
    <row r="252" spans="1:12" x14ac:dyDescent="0.4">
      <c r="A252" s="7">
        <v>8.4</v>
      </c>
      <c r="B252" s="7">
        <v>28.3</v>
      </c>
      <c r="C252" s="7">
        <v>27.9</v>
      </c>
      <c r="D252" s="7">
        <v>27.3</v>
      </c>
      <c r="E252" s="7">
        <v>26.5</v>
      </c>
      <c r="F252" s="7">
        <v>25.3</v>
      </c>
      <c r="G252" s="7">
        <v>23.6</v>
      </c>
      <c r="H252" s="7">
        <v>20.9</v>
      </c>
      <c r="I252" s="7">
        <v>16.8</v>
      </c>
      <c r="J252" s="7">
        <v>11.1</v>
      </c>
      <c r="K252" s="7">
        <v>4.7</v>
      </c>
      <c r="L252" s="7">
        <v>8.4</v>
      </c>
    </row>
    <row r="253" spans="1:12" x14ac:dyDescent="0.4">
      <c r="A253" s="7">
        <v>8.3000000000000007</v>
      </c>
      <c r="B253" s="7">
        <v>27.9</v>
      </c>
      <c r="C253" s="7">
        <v>27.5</v>
      </c>
      <c r="D253" s="7">
        <v>26.9</v>
      </c>
      <c r="E253" s="7">
        <v>26.1</v>
      </c>
      <c r="F253" s="7">
        <v>25</v>
      </c>
      <c r="G253" s="7">
        <v>23.3</v>
      </c>
      <c r="H253" s="7">
        <v>20.7</v>
      </c>
      <c r="I253" s="7">
        <v>16.7</v>
      </c>
      <c r="J253" s="7">
        <v>11.1</v>
      </c>
      <c r="K253" s="7">
        <v>4.7</v>
      </c>
      <c r="L253" s="7">
        <v>8.3000000000000007</v>
      </c>
    </row>
    <row r="254" spans="1:12" x14ac:dyDescent="0.4">
      <c r="A254" s="7">
        <v>8.1999999999999993</v>
      </c>
      <c r="B254" s="7">
        <v>27.4</v>
      </c>
      <c r="C254" s="7">
        <v>27</v>
      </c>
      <c r="D254" s="7">
        <v>26.4</v>
      </c>
      <c r="E254" s="7">
        <v>25.7</v>
      </c>
      <c r="F254" s="7">
        <v>24.6</v>
      </c>
      <c r="G254" s="7">
        <v>22.9</v>
      </c>
      <c r="H254" s="7">
        <v>20.399999999999999</v>
      </c>
      <c r="I254" s="7">
        <v>16.5</v>
      </c>
      <c r="J254" s="7">
        <v>11</v>
      </c>
      <c r="K254" s="7">
        <v>4.7</v>
      </c>
      <c r="L254" s="7">
        <v>8.1999999999999993</v>
      </c>
    </row>
    <row r="255" spans="1:12" x14ac:dyDescent="0.4">
      <c r="A255" s="7">
        <v>8.1</v>
      </c>
      <c r="B255" s="7">
        <v>26.9</v>
      </c>
      <c r="C255" s="7">
        <v>26.5</v>
      </c>
      <c r="D255" s="7">
        <v>26</v>
      </c>
      <c r="E255" s="7">
        <v>25.3</v>
      </c>
      <c r="F255" s="7">
        <v>24.2</v>
      </c>
      <c r="G255" s="7">
        <v>22.6</v>
      </c>
      <c r="H255" s="7">
        <v>20.2</v>
      </c>
      <c r="I255" s="7">
        <v>16.399999999999999</v>
      </c>
      <c r="J255" s="7">
        <v>11</v>
      </c>
      <c r="K255" s="7">
        <v>4.7</v>
      </c>
      <c r="L255" s="7">
        <v>8.1</v>
      </c>
    </row>
    <row r="256" spans="1:12" ht="12.75" x14ac:dyDescent="0.35">
      <c r="A256" s="6">
        <v>8</v>
      </c>
      <c r="B256" s="6">
        <v>26.4</v>
      </c>
      <c r="C256" s="6">
        <v>26</v>
      </c>
      <c r="D256" s="6">
        <v>25.5</v>
      </c>
      <c r="E256" s="6">
        <v>24.8</v>
      </c>
      <c r="F256" s="6">
        <v>23.8</v>
      </c>
      <c r="G256" s="6">
        <v>22.3</v>
      </c>
      <c r="H256" s="6">
        <v>19.899999999999999</v>
      </c>
      <c r="I256" s="6">
        <v>16.2</v>
      </c>
      <c r="J256" s="6">
        <v>10.9</v>
      </c>
      <c r="K256" s="6">
        <v>4.7</v>
      </c>
      <c r="L256" s="6">
        <v>8</v>
      </c>
    </row>
    <row r="257" spans="1:12" x14ac:dyDescent="0.4">
      <c r="A257" s="7">
        <v>7.5</v>
      </c>
      <c r="B257" s="7">
        <v>25.9</v>
      </c>
      <c r="C257" s="7">
        <v>25.6</v>
      </c>
      <c r="D257" s="7">
        <v>25.1</v>
      </c>
      <c r="E257" s="7">
        <v>24.4</v>
      </c>
      <c r="F257" s="7">
        <v>23.4</v>
      </c>
      <c r="G257" s="7">
        <v>21.9</v>
      </c>
      <c r="H257" s="7">
        <v>19.600000000000001</v>
      </c>
      <c r="I257" s="7">
        <v>16</v>
      </c>
      <c r="J257" s="7">
        <v>10.9</v>
      </c>
      <c r="K257" s="7">
        <v>4.7</v>
      </c>
      <c r="L257" s="7">
        <v>7.5</v>
      </c>
    </row>
    <row r="258" spans="1:12" x14ac:dyDescent="0.4">
      <c r="A258" s="7">
        <v>7.4</v>
      </c>
      <c r="B258" s="7">
        <v>25.4</v>
      </c>
      <c r="C258" s="7">
        <v>25.1</v>
      </c>
      <c r="D258" s="7">
        <v>24.6</v>
      </c>
      <c r="E258" s="7">
        <v>24</v>
      </c>
      <c r="F258" s="7">
        <v>23</v>
      </c>
      <c r="G258" s="7">
        <v>21.6</v>
      </c>
      <c r="H258" s="7">
        <v>19.399999999999999</v>
      </c>
      <c r="I258" s="7">
        <v>15.9</v>
      </c>
      <c r="J258" s="7">
        <v>10.8</v>
      </c>
      <c r="K258" s="7">
        <v>4.7</v>
      </c>
      <c r="L258" s="7">
        <v>7.4</v>
      </c>
    </row>
    <row r="259" spans="1:12" x14ac:dyDescent="0.4">
      <c r="A259" s="7">
        <v>7.3</v>
      </c>
      <c r="B259" s="7">
        <v>24.9</v>
      </c>
      <c r="C259" s="7">
        <v>24.6</v>
      </c>
      <c r="D259" s="7">
        <v>24.1</v>
      </c>
      <c r="E259" s="7">
        <v>23.5</v>
      </c>
      <c r="F259" s="7">
        <v>22.6</v>
      </c>
      <c r="G259" s="7">
        <v>21.2</v>
      </c>
      <c r="H259" s="7">
        <v>19.100000000000001</v>
      </c>
      <c r="I259" s="7">
        <v>15.7</v>
      </c>
      <c r="J259" s="7">
        <v>10.7</v>
      </c>
      <c r="K259" s="7">
        <v>4.7</v>
      </c>
      <c r="L259" s="7">
        <v>7.3</v>
      </c>
    </row>
    <row r="260" spans="1:12" x14ac:dyDescent="0.4">
      <c r="A260" s="7">
        <v>7.2</v>
      </c>
      <c r="B260" s="7">
        <v>24.4</v>
      </c>
      <c r="C260" s="7">
        <v>24.1</v>
      </c>
      <c r="D260" s="7">
        <v>23.7</v>
      </c>
      <c r="E260" s="7">
        <v>23.1</v>
      </c>
      <c r="F260" s="7">
        <v>22.2</v>
      </c>
      <c r="G260" s="7">
        <v>20.9</v>
      </c>
      <c r="H260" s="7">
        <v>18.8</v>
      </c>
      <c r="I260" s="7">
        <v>15.5</v>
      </c>
      <c r="J260" s="7">
        <v>10.7</v>
      </c>
      <c r="K260" s="7">
        <v>4.7</v>
      </c>
      <c r="L260" s="7">
        <v>7.2</v>
      </c>
    </row>
    <row r="261" spans="1:12" x14ac:dyDescent="0.4">
      <c r="A261" s="7">
        <v>7.1</v>
      </c>
      <c r="B261" s="7">
        <v>23.9</v>
      </c>
      <c r="C261" s="7">
        <v>23.6</v>
      </c>
      <c r="D261" s="7">
        <v>23.2</v>
      </c>
      <c r="E261" s="7">
        <v>22.6</v>
      </c>
      <c r="F261" s="7">
        <v>21.8</v>
      </c>
      <c r="G261" s="7">
        <v>20.5</v>
      </c>
      <c r="H261" s="7">
        <v>18.5</v>
      </c>
      <c r="I261" s="7">
        <v>15.3</v>
      </c>
      <c r="J261" s="7">
        <v>10.6</v>
      </c>
      <c r="K261" s="7">
        <v>4.7</v>
      </c>
      <c r="L261" s="7">
        <v>7.1</v>
      </c>
    </row>
    <row r="262" spans="1:12" ht="12.75" x14ac:dyDescent="0.35">
      <c r="A262" s="6">
        <v>7</v>
      </c>
      <c r="B262" s="6">
        <v>23.4</v>
      </c>
      <c r="C262" s="6">
        <v>23.1</v>
      </c>
      <c r="D262" s="6">
        <v>22.7</v>
      </c>
      <c r="E262" s="6">
        <v>22.2</v>
      </c>
      <c r="F262" s="6">
        <v>21.4</v>
      </c>
      <c r="G262" s="6">
        <v>20.100000000000001</v>
      </c>
      <c r="H262" s="6">
        <v>18.2</v>
      </c>
      <c r="I262" s="6">
        <v>15.2</v>
      </c>
      <c r="J262" s="6">
        <v>10.5</v>
      </c>
      <c r="K262" s="6">
        <v>4.7</v>
      </c>
      <c r="L262" s="6">
        <v>7</v>
      </c>
    </row>
    <row r="263" spans="1:12" x14ac:dyDescent="0.4">
      <c r="A263" s="7">
        <v>6.5</v>
      </c>
      <c r="B263" s="7">
        <v>22.9</v>
      </c>
      <c r="C263" s="7">
        <v>22.6</v>
      </c>
      <c r="D263" s="7">
        <v>22.3</v>
      </c>
      <c r="E263" s="7">
        <v>21.7</v>
      </c>
      <c r="F263" s="7">
        <v>20.9</v>
      </c>
      <c r="G263" s="7">
        <v>19.8</v>
      </c>
      <c r="H263" s="7">
        <v>17.899999999999999</v>
      </c>
      <c r="I263" s="7">
        <v>15</v>
      </c>
      <c r="J263" s="7">
        <v>10.5</v>
      </c>
      <c r="K263" s="7">
        <v>4.7</v>
      </c>
      <c r="L263" s="7">
        <v>6.5</v>
      </c>
    </row>
    <row r="264" spans="1:12" x14ac:dyDescent="0.4">
      <c r="A264" s="7">
        <v>6.4</v>
      </c>
      <c r="B264" s="7">
        <v>22.4</v>
      </c>
      <c r="C264" s="7">
        <v>22.1</v>
      </c>
      <c r="D264" s="7">
        <v>21.8</v>
      </c>
      <c r="E264" s="7">
        <v>21.3</v>
      </c>
      <c r="F264" s="7">
        <v>20.5</v>
      </c>
      <c r="G264" s="7">
        <v>19.399999999999999</v>
      </c>
      <c r="H264" s="7">
        <v>17.600000000000001</v>
      </c>
      <c r="I264" s="7">
        <v>14.8</v>
      </c>
      <c r="J264" s="7">
        <v>10.4</v>
      </c>
      <c r="K264" s="7">
        <v>4.7</v>
      </c>
      <c r="L264" s="7">
        <v>6.4</v>
      </c>
    </row>
    <row r="265" spans="1:12" x14ac:dyDescent="0.4">
      <c r="A265" s="7">
        <v>6.3</v>
      </c>
      <c r="B265" s="7">
        <v>21.9</v>
      </c>
      <c r="C265" s="7">
        <v>21.6</v>
      </c>
      <c r="D265" s="7">
        <v>21.3</v>
      </c>
      <c r="E265" s="7">
        <v>20.8</v>
      </c>
      <c r="F265" s="7">
        <v>20.100000000000001</v>
      </c>
      <c r="G265" s="7">
        <v>19</v>
      </c>
      <c r="H265" s="7">
        <v>17.3</v>
      </c>
      <c r="I265" s="7">
        <v>14.6</v>
      </c>
      <c r="J265" s="7">
        <v>10.3</v>
      </c>
      <c r="K265" s="7">
        <v>4.7</v>
      </c>
      <c r="L265" s="7">
        <v>6.3</v>
      </c>
    </row>
    <row r="266" spans="1:12" x14ac:dyDescent="0.4">
      <c r="A266" s="7">
        <v>6.2</v>
      </c>
      <c r="B266" s="7">
        <v>21.4</v>
      </c>
      <c r="C266" s="7">
        <v>21.1</v>
      </c>
      <c r="D266" s="7">
        <v>20.8</v>
      </c>
      <c r="E266" s="7">
        <v>20.3</v>
      </c>
      <c r="F266" s="7">
        <v>19.7</v>
      </c>
      <c r="G266" s="7">
        <v>18.600000000000001</v>
      </c>
      <c r="H266" s="7">
        <v>17</v>
      </c>
      <c r="I266" s="7">
        <v>14.4</v>
      </c>
      <c r="J266" s="7">
        <v>10.199999999999999</v>
      </c>
      <c r="K266" s="7">
        <v>4.7</v>
      </c>
      <c r="L266" s="7">
        <v>6.2</v>
      </c>
    </row>
    <row r="267" spans="1:12" x14ac:dyDescent="0.4">
      <c r="A267" s="7">
        <v>6.1</v>
      </c>
      <c r="B267" s="7">
        <v>20.8</v>
      </c>
      <c r="C267" s="7">
        <v>20.6</v>
      </c>
      <c r="D267" s="7">
        <v>20.3</v>
      </c>
      <c r="E267" s="7">
        <v>19.899999999999999</v>
      </c>
      <c r="F267" s="7">
        <v>19.2</v>
      </c>
      <c r="G267" s="7">
        <v>18.2</v>
      </c>
      <c r="H267" s="7">
        <v>16.7</v>
      </c>
      <c r="I267" s="7">
        <v>14.1</v>
      </c>
      <c r="J267" s="7">
        <v>10.1</v>
      </c>
      <c r="K267" s="7">
        <v>4.7</v>
      </c>
      <c r="L267" s="7">
        <v>6.1</v>
      </c>
    </row>
    <row r="268" spans="1:12" ht="12.75" x14ac:dyDescent="0.35">
      <c r="A268" s="6">
        <v>6</v>
      </c>
      <c r="B268" s="6">
        <v>20.3</v>
      </c>
      <c r="C268" s="6">
        <v>20.100000000000001</v>
      </c>
      <c r="D268" s="6">
        <v>19.8</v>
      </c>
      <c r="E268" s="6">
        <v>19.399999999999999</v>
      </c>
      <c r="F268" s="6">
        <v>18.8</v>
      </c>
      <c r="G268" s="6">
        <v>17.8</v>
      </c>
      <c r="H268" s="6">
        <v>16.399999999999999</v>
      </c>
      <c r="I268" s="6">
        <v>13.9</v>
      </c>
      <c r="J268" s="6">
        <v>10.1</v>
      </c>
      <c r="K268" s="6">
        <v>4.5999999999999996</v>
      </c>
      <c r="L268" s="6">
        <v>6</v>
      </c>
    </row>
    <row r="269" spans="1:12" x14ac:dyDescent="0.4">
      <c r="A269" s="7">
        <v>5.5</v>
      </c>
      <c r="B269" s="7">
        <v>19.8</v>
      </c>
      <c r="C269" s="7">
        <v>19.600000000000001</v>
      </c>
      <c r="D269" s="7">
        <v>19.3</v>
      </c>
      <c r="E269" s="7">
        <v>18.899999999999999</v>
      </c>
      <c r="F269" s="7">
        <v>18.3</v>
      </c>
      <c r="G269" s="7">
        <v>17.399999999999999</v>
      </c>
      <c r="H269" s="7">
        <v>16</v>
      </c>
      <c r="I269" s="7">
        <v>13.7</v>
      </c>
      <c r="J269" s="7">
        <v>10</v>
      </c>
      <c r="K269" s="7">
        <v>4.5999999999999996</v>
      </c>
      <c r="L269" s="7">
        <v>5.5</v>
      </c>
    </row>
    <row r="270" spans="1:12" x14ac:dyDescent="0.4">
      <c r="A270" s="7">
        <v>5.4</v>
      </c>
      <c r="B270" s="7">
        <v>19.3</v>
      </c>
      <c r="C270" s="7">
        <v>19.100000000000001</v>
      </c>
      <c r="D270" s="7">
        <v>18.8</v>
      </c>
      <c r="E270" s="7">
        <v>18.5</v>
      </c>
      <c r="F270" s="7">
        <v>17.899999999999999</v>
      </c>
      <c r="G270" s="7">
        <v>17</v>
      </c>
      <c r="H270" s="7">
        <v>15.7</v>
      </c>
      <c r="I270" s="7">
        <v>13.5</v>
      </c>
      <c r="J270" s="7">
        <v>9.8000000000000007</v>
      </c>
      <c r="K270" s="7">
        <v>4.5999999999999996</v>
      </c>
      <c r="L270" s="7">
        <v>5.4</v>
      </c>
    </row>
    <row r="271" spans="1:12" x14ac:dyDescent="0.4">
      <c r="A271" s="7">
        <v>5.3</v>
      </c>
      <c r="B271" s="7">
        <v>18.8</v>
      </c>
      <c r="C271" s="7">
        <v>18.600000000000001</v>
      </c>
      <c r="D271" s="7">
        <v>18.3</v>
      </c>
      <c r="E271" s="7">
        <v>18</v>
      </c>
      <c r="F271" s="7">
        <v>17.399999999999999</v>
      </c>
      <c r="G271" s="7">
        <v>16.600000000000001</v>
      </c>
      <c r="H271" s="7">
        <v>15.4</v>
      </c>
      <c r="I271" s="7">
        <v>13.2</v>
      </c>
      <c r="J271" s="7">
        <v>9.6999999999999993</v>
      </c>
      <c r="K271" s="7">
        <v>4.5999999999999996</v>
      </c>
      <c r="L271" s="7">
        <v>5.3</v>
      </c>
    </row>
    <row r="272" spans="1:12" x14ac:dyDescent="0.4">
      <c r="A272" s="7">
        <v>5.2</v>
      </c>
      <c r="B272" s="7">
        <v>18.2</v>
      </c>
      <c r="C272" s="7">
        <v>18.100000000000001</v>
      </c>
      <c r="D272" s="7">
        <v>17.8</v>
      </c>
      <c r="E272" s="7">
        <v>17.5</v>
      </c>
      <c r="F272" s="7">
        <v>17</v>
      </c>
      <c r="G272" s="7">
        <v>16.2</v>
      </c>
      <c r="H272" s="7">
        <v>15</v>
      </c>
      <c r="I272" s="7">
        <v>13</v>
      </c>
      <c r="J272" s="7">
        <v>9.6</v>
      </c>
      <c r="K272" s="7">
        <v>4.5999999999999996</v>
      </c>
      <c r="L272" s="7">
        <v>5.2</v>
      </c>
    </row>
    <row r="273" spans="1:12" x14ac:dyDescent="0.4">
      <c r="A273" s="7">
        <v>5.0999999999999996</v>
      </c>
      <c r="B273" s="7">
        <v>17.7</v>
      </c>
      <c r="C273" s="7">
        <v>17.5</v>
      </c>
      <c r="D273" s="7">
        <v>17.3</v>
      </c>
      <c r="E273" s="7">
        <v>17</v>
      </c>
      <c r="F273" s="7">
        <v>16.5</v>
      </c>
      <c r="G273" s="7">
        <v>15.8</v>
      </c>
      <c r="H273" s="7">
        <v>14.7</v>
      </c>
      <c r="I273" s="7">
        <v>12.7</v>
      </c>
      <c r="J273" s="7">
        <v>9.5</v>
      </c>
      <c r="K273" s="7">
        <v>4.5999999999999996</v>
      </c>
      <c r="L273" s="7">
        <v>5.0999999999999996</v>
      </c>
    </row>
    <row r="274" spans="1:12" ht="12.75" x14ac:dyDescent="0.35">
      <c r="A274" s="6">
        <v>5</v>
      </c>
      <c r="B274" s="6">
        <v>17.2</v>
      </c>
      <c r="C274" s="6">
        <v>17</v>
      </c>
      <c r="D274" s="6">
        <v>16.8</v>
      </c>
      <c r="E274" s="6">
        <v>16.5</v>
      </c>
      <c r="F274" s="6">
        <v>16.100000000000001</v>
      </c>
      <c r="G274" s="6">
        <v>15.4</v>
      </c>
      <c r="H274" s="6">
        <v>14.3</v>
      </c>
      <c r="I274" s="6">
        <v>12.5</v>
      </c>
      <c r="J274" s="6">
        <v>9.4</v>
      </c>
      <c r="K274" s="6">
        <v>4.5999999999999996</v>
      </c>
      <c r="L274" s="6">
        <v>5</v>
      </c>
    </row>
    <row r="275" spans="1:12" x14ac:dyDescent="0.4">
      <c r="A275" s="7">
        <v>4.5</v>
      </c>
      <c r="B275" s="7">
        <v>16.600000000000001</v>
      </c>
      <c r="C275" s="7">
        <v>16.5</v>
      </c>
      <c r="D275" s="7">
        <v>16.3</v>
      </c>
      <c r="E275" s="7">
        <v>16</v>
      </c>
      <c r="F275" s="7">
        <v>15.6</v>
      </c>
      <c r="G275" s="7">
        <v>15</v>
      </c>
      <c r="H275" s="7">
        <v>13.9</v>
      </c>
      <c r="I275" s="7">
        <v>12.2</v>
      </c>
      <c r="J275" s="7">
        <v>9.1999999999999993</v>
      </c>
      <c r="K275" s="7">
        <v>4.5999999999999996</v>
      </c>
      <c r="L275" s="7">
        <v>4.5</v>
      </c>
    </row>
    <row r="276" spans="1:12" x14ac:dyDescent="0.4">
      <c r="A276" s="7">
        <v>4.4000000000000004</v>
      </c>
      <c r="B276" s="7">
        <v>16.100000000000001</v>
      </c>
      <c r="C276" s="7">
        <v>16</v>
      </c>
      <c r="D276" s="7">
        <v>15.8</v>
      </c>
      <c r="E276" s="7">
        <v>15.5</v>
      </c>
      <c r="F276" s="7">
        <v>15.1</v>
      </c>
      <c r="G276" s="7">
        <v>14.5</v>
      </c>
      <c r="H276" s="7">
        <v>13.6</v>
      </c>
      <c r="I276" s="7">
        <v>11.9</v>
      </c>
      <c r="J276" s="7">
        <v>9.1</v>
      </c>
      <c r="K276" s="7">
        <v>4.5999999999999996</v>
      </c>
      <c r="L276" s="7">
        <v>4.4000000000000004</v>
      </c>
    </row>
    <row r="277" spans="1:12" x14ac:dyDescent="0.4">
      <c r="A277" s="7">
        <v>4.3</v>
      </c>
      <c r="B277" s="7">
        <v>15.6</v>
      </c>
      <c r="C277" s="7">
        <v>15.4</v>
      </c>
      <c r="D277" s="7">
        <v>15.3</v>
      </c>
      <c r="E277" s="7">
        <v>15</v>
      </c>
      <c r="F277" s="7">
        <v>14.7</v>
      </c>
      <c r="G277" s="7">
        <v>14.1</v>
      </c>
      <c r="H277" s="7">
        <v>13.2</v>
      </c>
      <c r="I277" s="7">
        <v>11.6</v>
      </c>
      <c r="J277" s="7">
        <v>8.9</v>
      </c>
      <c r="K277" s="7">
        <v>4.5999999999999996</v>
      </c>
      <c r="L277" s="7">
        <v>4.3</v>
      </c>
    </row>
    <row r="278" spans="1:12" x14ac:dyDescent="0.4">
      <c r="A278" s="7">
        <v>4.2</v>
      </c>
      <c r="B278" s="7">
        <v>15</v>
      </c>
      <c r="C278" s="7">
        <v>14.9</v>
      </c>
      <c r="D278" s="7">
        <v>14.7</v>
      </c>
      <c r="E278" s="7">
        <v>14.5</v>
      </c>
      <c r="F278" s="7">
        <v>14.2</v>
      </c>
      <c r="G278" s="7">
        <v>13.6</v>
      </c>
      <c r="H278" s="7">
        <v>12.8</v>
      </c>
      <c r="I278" s="7">
        <v>11.3</v>
      </c>
      <c r="J278" s="7">
        <v>8.8000000000000007</v>
      </c>
      <c r="K278" s="7">
        <v>4.5</v>
      </c>
      <c r="L278" s="7">
        <v>4.2</v>
      </c>
    </row>
    <row r="279" spans="1:12" x14ac:dyDescent="0.4">
      <c r="A279" s="7">
        <v>4.0999999999999996</v>
      </c>
      <c r="B279" s="7">
        <v>14.5</v>
      </c>
      <c r="C279" s="7">
        <v>14.4</v>
      </c>
      <c r="D279" s="7">
        <v>14.2</v>
      </c>
      <c r="E279" s="7">
        <v>14</v>
      </c>
      <c r="F279" s="7">
        <v>13.7</v>
      </c>
      <c r="G279" s="7">
        <v>13.2</v>
      </c>
      <c r="H279" s="7">
        <v>12.4</v>
      </c>
      <c r="I279" s="7">
        <v>11</v>
      </c>
      <c r="J279" s="7">
        <v>8.6</v>
      </c>
      <c r="K279" s="7">
        <v>4.5</v>
      </c>
      <c r="L279" s="7">
        <v>4.0999999999999996</v>
      </c>
    </row>
    <row r="280" spans="1:12" ht="12.75" x14ac:dyDescent="0.35">
      <c r="A280" s="6">
        <v>4</v>
      </c>
      <c r="B280" s="6">
        <v>13.9</v>
      </c>
      <c r="C280" s="6">
        <v>13.8</v>
      </c>
      <c r="D280" s="6">
        <v>13.7</v>
      </c>
      <c r="E280" s="6">
        <v>13.5</v>
      </c>
      <c r="F280" s="6">
        <v>13.2</v>
      </c>
      <c r="G280" s="6">
        <v>12.7</v>
      </c>
      <c r="H280" s="6">
        <v>12</v>
      </c>
      <c r="I280" s="6">
        <v>10.7</v>
      </c>
      <c r="J280" s="6">
        <v>8.4</v>
      </c>
      <c r="K280" s="6">
        <v>4.5</v>
      </c>
      <c r="L280" s="6">
        <v>4</v>
      </c>
    </row>
    <row r="281" spans="1:12" x14ac:dyDescent="0.4">
      <c r="A281" s="7">
        <v>3.5</v>
      </c>
      <c r="B281" s="7">
        <v>13.4</v>
      </c>
      <c r="C281" s="7">
        <v>13.3</v>
      </c>
      <c r="D281" s="7">
        <v>13.2</v>
      </c>
      <c r="E281" s="7">
        <v>13</v>
      </c>
      <c r="F281" s="7">
        <v>12.7</v>
      </c>
      <c r="G281" s="7">
        <v>12.3</v>
      </c>
      <c r="H281" s="7">
        <v>11.6</v>
      </c>
      <c r="I281" s="7">
        <v>10.4</v>
      </c>
      <c r="J281" s="7">
        <v>8.3000000000000007</v>
      </c>
      <c r="K281" s="7">
        <v>4.5</v>
      </c>
      <c r="L281" s="7">
        <v>3.5</v>
      </c>
    </row>
    <row r="282" spans="1:12" x14ac:dyDescent="0.4">
      <c r="A282" s="7">
        <v>3.4</v>
      </c>
      <c r="B282" s="7">
        <v>12.8</v>
      </c>
      <c r="C282" s="7">
        <v>12.7</v>
      </c>
      <c r="D282" s="7">
        <v>12.6</v>
      </c>
      <c r="E282" s="7">
        <v>12.5</v>
      </c>
      <c r="F282" s="7">
        <v>12.2</v>
      </c>
      <c r="G282" s="7">
        <v>11.8</v>
      </c>
      <c r="H282" s="7">
        <v>11.2</v>
      </c>
      <c r="I282" s="7">
        <v>10.1</v>
      </c>
      <c r="J282" s="7">
        <v>8.1</v>
      </c>
      <c r="K282" s="7">
        <v>4.4000000000000004</v>
      </c>
      <c r="L282" s="7">
        <v>3.4</v>
      </c>
    </row>
    <row r="283" spans="1:12" x14ac:dyDescent="0.4">
      <c r="A283" s="7">
        <v>3.3</v>
      </c>
      <c r="B283" s="7">
        <v>12.3</v>
      </c>
      <c r="C283" s="7">
        <v>12.2</v>
      </c>
      <c r="D283" s="7">
        <v>12.1</v>
      </c>
      <c r="E283" s="7">
        <v>11.9</v>
      </c>
      <c r="F283" s="7">
        <v>11.7</v>
      </c>
      <c r="G283" s="7">
        <v>11.3</v>
      </c>
      <c r="H283" s="7">
        <v>10.8</v>
      </c>
      <c r="I283" s="7">
        <v>9.6999999999999993</v>
      </c>
      <c r="J283" s="7">
        <v>7.9</v>
      </c>
      <c r="K283" s="7">
        <v>4.4000000000000004</v>
      </c>
      <c r="L283" s="7">
        <v>3.3</v>
      </c>
    </row>
    <row r="284" spans="1:12" x14ac:dyDescent="0.4">
      <c r="A284" s="7">
        <v>3.2</v>
      </c>
      <c r="B284" s="7">
        <v>11.7</v>
      </c>
      <c r="C284" s="7">
        <v>11.6</v>
      </c>
      <c r="D284" s="7">
        <v>11.5</v>
      </c>
      <c r="E284" s="7">
        <v>11.4</v>
      </c>
      <c r="F284" s="7">
        <v>11.2</v>
      </c>
      <c r="G284" s="7">
        <v>10.9</v>
      </c>
      <c r="H284" s="7">
        <v>10.3</v>
      </c>
      <c r="I284" s="7">
        <v>9.4</v>
      </c>
      <c r="J284" s="7">
        <v>7.7</v>
      </c>
      <c r="K284" s="7">
        <v>4.3</v>
      </c>
      <c r="L284" s="7">
        <v>3.2</v>
      </c>
    </row>
    <row r="285" spans="1:12" x14ac:dyDescent="0.4">
      <c r="A285" s="7">
        <v>3.1</v>
      </c>
      <c r="B285" s="7">
        <v>11.1</v>
      </c>
      <c r="C285" s="7">
        <v>11.1</v>
      </c>
      <c r="D285" s="7">
        <v>11</v>
      </c>
      <c r="E285" s="7">
        <v>10.9</v>
      </c>
      <c r="F285" s="7">
        <v>10.7</v>
      </c>
      <c r="G285" s="7">
        <v>10.4</v>
      </c>
      <c r="H285" s="7">
        <v>9.9</v>
      </c>
      <c r="I285" s="7">
        <v>9</v>
      </c>
      <c r="J285" s="7">
        <v>7.4</v>
      </c>
      <c r="K285" s="7">
        <v>4.3</v>
      </c>
      <c r="L285" s="7">
        <v>3.1</v>
      </c>
    </row>
    <row r="286" spans="1:12" ht="12.75" x14ac:dyDescent="0.35">
      <c r="A286" s="6">
        <v>3</v>
      </c>
      <c r="B286" s="6">
        <v>10.6</v>
      </c>
      <c r="C286" s="6">
        <v>10.5</v>
      </c>
      <c r="D286" s="6">
        <v>10.4</v>
      </c>
      <c r="E286" s="6">
        <v>10.3</v>
      </c>
      <c r="F286" s="6">
        <v>10.199999999999999</v>
      </c>
      <c r="G286" s="6">
        <v>9.9</v>
      </c>
      <c r="H286" s="6">
        <v>9.5</v>
      </c>
      <c r="I286" s="6">
        <v>8.6999999999999993</v>
      </c>
      <c r="J286" s="6">
        <v>7.2</v>
      </c>
      <c r="K286" s="6">
        <v>4.2</v>
      </c>
      <c r="L286" s="6">
        <v>3</v>
      </c>
    </row>
    <row r="287" spans="1:12" x14ac:dyDescent="0.4">
      <c r="A287" s="7">
        <v>2.5</v>
      </c>
      <c r="B287" s="7">
        <v>10</v>
      </c>
      <c r="C287" s="7">
        <v>10</v>
      </c>
      <c r="D287" s="7">
        <v>9.9</v>
      </c>
      <c r="E287" s="7">
        <v>9.8000000000000007</v>
      </c>
      <c r="F287" s="7">
        <v>9.6</v>
      </c>
      <c r="G287" s="7">
        <v>9.4</v>
      </c>
      <c r="H287" s="7">
        <v>9</v>
      </c>
      <c r="I287" s="7">
        <v>8.3000000000000007</v>
      </c>
      <c r="J287" s="7">
        <v>6.9</v>
      </c>
      <c r="K287" s="7">
        <v>4.2</v>
      </c>
      <c r="L287" s="7">
        <v>2.5</v>
      </c>
    </row>
    <row r="288" spans="1:12" x14ac:dyDescent="0.4">
      <c r="A288" s="7">
        <v>2.4</v>
      </c>
      <c r="B288" s="7">
        <v>9.4</v>
      </c>
      <c r="C288" s="7">
        <v>9.4</v>
      </c>
      <c r="D288" s="7">
        <v>9.3000000000000007</v>
      </c>
      <c r="E288" s="7">
        <v>9.3000000000000007</v>
      </c>
      <c r="F288" s="7">
        <v>9.1</v>
      </c>
      <c r="G288" s="7">
        <v>8.9</v>
      </c>
      <c r="H288" s="7">
        <v>8.5</v>
      </c>
      <c r="I288" s="7">
        <v>7.9</v>
      </c>
      <c r="J288" s="7">
        <v>6.7</v>
      </c>
      <c r="K288" s="7">
        <v>4.0999999999999996</v>
      </c>
      <c r="L288" s="7">
        <v>2.4</v>
      </c>
    </row>
    <row r="289" spans="1:12" x14ac:dyDescent="0.4">
      <c r="A289" s="7">
        <v>2.2999999999999998</v>
      </c>
      <c r="B289" s="7">
        <v>8.9</v>
      </c>
      <c r="C289" s="7">
        <v>8.8000000000000007</v>
      </c>
      <c r="D289" s="7">
        <v>8.8000000000000007</v>
      </c>
      <c r="E289" s="7">
        <v>8.6999999999999993</v>
      </c>
      <c r="F289" s="7">
        <v>8.6</v>
      </c>
      <c r="G289" s="7">
        <v>8.4</v>
      </c>
      <c r="H289" s="7">
        <v>8.1</v>
      </c>
      <c r="I289" s="7">
        <v>7.5</v>
      </c>
      <c r="J289" s="7">
        <v>6.4</v>
      </c>
      <c r="K289" s="7">
        <v>4</v>
      </c>
      <c r="L289" s="7">
        <v>2.2999999999999998</v>
      </c>
    </row>
    <row r="290" spans="1:12" x14ac:dyDescent="0.4">
      <c r="A290" s="7">
        <v>2.2000000000000002</v>
      </c>
      <c r="B290" s="7">
        <v>8.3000000000000007</v>
      </c>
      <c r="C290" s="7">
        <v>8.3000000000000007</v>
      </c>
      <c r="D290" s="7">
        <v>8.1999999999999993</v>
      </c>
      <c r="E290" s="7">
        <v>8.1999999999999993</v>
      </c>
      <c r="F290" s="7">
        <v>8</v>
      </c>
      <c r="G290" s="7">
        <v>7.9</v>
      </c>
      <c r="H290" s="7">
        <v>7.6</v>
      </c>
      <c r="I290" s="7">
        <v>7.1</v>
      </c>
      <c r="J290" s="7">
        <v>6.1</v>
      </c>
      <c r="K290" s="7">
        <v>3.9</v>
      </c>
      <c r="L290" s="7">
        <v>2.2000000000000002</v>
      </c>
    </row>
    <row r="291" spans="1:12" x14ac:dyDescent="0.4">
      <c r="A291" s="7">
        <v>2.1</v>
      </c>
      <c r="B291" s="7">
        <v>7.7</v>
      </c>
      <c r="C291" s="7">
        <v>7.7</v>
      </c>
      <c r="D291" s="7">
        <v>7.7</v>
      </c>
      <c r="E291" s="7">
        <v>7.6</v>
      </c>
      <c r="F291" s="7">
        <v>7.5</v>
      </c>
      <c r="G291" s="7">
        <v>7.4</v>
      </c>
      <c r="H291" s="7">
        <v>7.1</v>
      </c>
      <c r="I291" s="7">
        <v>6.7</v>
      </c>
      <c r="J291" s="7">
        <v>5.8</v>
      </c>
      <c r="K291" s="7">
        <v>3.8</v>
      </c>
      <c r="L291" s="7">
        <v>2.1</v>
      </c>
    </row>
    <row r="292" spans="1:12" ht="12.75" x14ac:dyDescent="0.35">
      <c r="A292" s="6">
        <v>2</v>
      </c>
      <c r="B292" s="6">
        <v>7.2</v>
      </c>
      <c r="C292" s="6">
        <v>7.1</v>
      </c>
      <c r="D292" s="6">
        <v>7.1</v>
      </c>
      <c r="E292" s="6">
        <v>7</v>
      </c>
      <c r="F292" s="6">
        <v>7</v>
      </c>
      <c r="G292" s="6">
        <v>6.8</v>
      </c>
      <c r="H292" s="6">
        <v>6.6</v>
      </c>
      <c r="I292" s="6">
        <v>6.2</v>
      </c>
      <c r="J292" s="6">
        <v>5.5</v>
      </c>
      <c r="K292" s="6">
        <v>3.7</v>
      </c>
      <c r="L292" s="6">
        <v>2</v>
      </c>
    </row>
    <row r="293" spans="1:12" x14ac:dyDescent="0.4">
      <c r="A293" s="7">
        <v>1.5</v>
      </c>
      <c r="B293" s="7">
        <v>6.6</v>
      </c>
      <c r="C293" s="7">
        <v>6.5</v>
      </c>
      <c r="D293" s="7">
        <v>6.5</v>
      </c>
      <c r="E293" s="7">
        <v>6.5</v>
      </c>
      <c r="F293" s="7">
        <v>6.4</v>
      </c>
      <c r="G293" s="7">
        <v>6.3</v>
      </c>
      <c r="H293" s="7">
        <v>6.1</v>
      </c>
      <c r="I293" s="7">
        <v>5.8</v>
      </c>
      <c r="J293" s="7">
        <v>5.0999999999999996</v>
      </c>
      <c r="K293" s="7">
        <v>3.6</v>
      </c>
      <c r="L293" s="7">
        <v>1.5</v>
      </c>
    </row>
    <row r="294" spans="1:12" x14ac:dyDescent="0.4">
      <c r="A294" s="7">
        <v>1.4</v>
      </c>
      <c r="B294" s="7">
        <v>6</v>
      </c>
      <c r="C294" s="7">
        <v>6</v>
      </c>
      <c r="D294" s="7">
        <v>5.9</v>
      </c>
      <c r="E294" s="7">
        <v>5.9</v>
      </c>
      <c r="F294" s="7">
        <v>5.9</v>
      </c>
      <c r="G294" s="7">
        <v>5.8</v>
      </c>
      <c r="H294" s="7">
        <v>5.6</v>
      </c>
      <c r="I294" s="7">
        <v>5.3</v>
      </c>
      <c r="J294" s="7">
        <v>4.8</v>
      </c>
      <c r="K294" s="7">
        <v>3.4</v>
      </c>
      <c r="L294" s="7">
        <v>1.4</v>
      </c>
    </row>
    <row r="295" spans="1:12" x14ac:dyDescent="0.4">
      <c r="A295" s="7">
        <v>1.3</v>
      </c>
      <c r="B295" s="7">
        <v>5.4</v>
      </c>
      <c r="C295" s="7">
        <v>5.4</v>
      </c>
      <c r="D295" s="7">
        <v>5.4</v>
      </c>
      <c r="E295" s="7">
        <v>5.3</v>
      </c>
      <c r="F295" s="7">
        <v>5.3</v>
      </c>
      <c r="G295" s="7">
        <v>5.2</v>
      </c>
      <c r="H295" s="7">
        <v>5.0999999999999996</v>
      </c>
      <c r="I295" s="7">
        <v>4.9000000000000004</v>
      </c>
      <c r="J295" s="7">
        <v>4.4000000000000004</v>
      </c>
      <c r="K295" s="7">
        <v>3.2</v>
      </c>
      <c r="L295" s="7">
        <v>1.3</v>
      </c>
    </row>
    <row r="296" spans="1:12" x14ac:dyDescent="0.4">
      <c r="A296" s="7">
        <v>1.2</v>
      </c>
      <c r="B296" s="7">
        <v>4.8</v>
      </c>
      <c r="C296" s="7">
        <v>4.8</v>
      </c>
      <c r="D296" s="7">
        <v>4.8</v>
      </c>
      <c r="E296" s="7">
        <v>4.8</v>
      </c>
      <c r="F296" s="7">
        <v>4.7</v>
      </c>
      <c r="G296" s="7">
        <v>4.7</v>
      </c>
      <c r="H296" s="7">
        <v>4.5999999999999996</v>
      </c>
      <c r="I296" s="7">
        <v>4.4000000000000004</v>
      </c>
      <c r="J296" s="7">
        <v>4</v>
      </c>
      <c r="K296" s="7">
        <v>3</v>
      </c>
      <c r="L296" s="7">
        <v>1.2</v>
      </c>
    </row>
    <row r="297" spans="1:12" x14ac:dyDescent="0.4">
      <c r="A297" s="7">
        <v>1.1000000000000001</v>
      </c>
      <c r="B297" s="7">
        <v>4.2</v>
      </c>
      <c r="C297" s="7">
        <v>4.2</v>
      </c>
      <c r="D297" s="7">
        <v>4.2</v>
      </c>
      <c r="E297" s="7">
        <v>4.2</v>
      </c>
      <c r="F297" s="7">
        <v>4.2</v>
      </c>
      <c r="G297" s="7">
        <v>4.0999999999999996</v>
      </c>
      <c r="H297" s="7">
        <v>4</v>
      </c>
      <c r="I297" s="7">
        <v>3.9</v>
      </c>
      <c r="J297" s="7">
        <v>3.6</v>
      </c>
      <c r="K297" s="7">
        <v>2.8</v>
      </c>
      <c r="L297" s="7">
        <v>1.1000000000000001</v>
      </c>
    </row>
    <row r="298" spans="1:12" ht="12.75" x14ac:dyDescent="0.35">
      <c r="A298" s="6">
        <v>1</v>
      </c>
      <c r="B298" s="6">
        <v>3.6</v>
      </c>
      <c r="C298" s="6">
        <v>3.6</v>
      </c>
      <c r="D298" s="6">
        <v>3.6</v>
      </c>
      <c r="E298" s="6">
        <v>3.6</v>
      </c>
      <c r="F298" s="6">
        <v>3.6</v>
      </c>
      <c r="G298" s="6">
        <v>3.5</v>
      </c>
      <c r="H298" s="6">
        <v>3.5</v>
      </c>
      <c r="I298" s="6">
        <v>3.4</v>
      </c>
      <c r="J298" s="6">
        <v>3.2</v>
      </c>
      <c r="K298" s="6">
        <v>2.5</v>
      </c>
      <c r="L298" s="6">
        <v>1</v>
      </c>
    </row>
    <row r="299" spans="1:12" x14ac:dyDescent="0.4">
      <c r="A299" s="7">
        <v>0.5</v>
      </c>
      <c r="B299" s="7">
        <v>3</v>
      </c>
      <c r="C299" s="7">
        <v>3</v>
      </c>
      <c r="D299" s="7">
        <v>3</v>
      </c>
      <c r="E299" s="7">
        <v>3</v>
      </c>
      <c r="F299" s="7">
        <v>3</v>
      </c>
      <c r="G299" s="7">
        <v>3</v>
      </c>
      <c r="H299" s="7">
        <v>2.9</v>
      </c>
      <c r="I299" s="7">
        <v>2.9</v>
      </c>
      <c r="J299" s="7">
        <v>2.7</v>
      </c>
      <c r="K299" s="7">
        <v>2.2000000000000002</v>
      </c>
      <c r="L299" s="7">
        <v>0.5</v>
      </c>
    </row>
    <row r="300" spans="1:12" x14ac:dyDescent="0.4">
      <c r="A300" s="7">
        <v>0.4</v>
      </c>
      <c r="B300" s="7">
        <v>2.4</v>
      </c>
      <c r="C300" s="7">
        <v>2.4</v>
      </c>
      <c r="D300" s="7">
        <v>2.4</v>
      </c>
      <c r="E300" s="7">
        <v>2.4</v>
      </c>
      <c r="F300" s="7">
        <v>2.4</v>
      </c>
      <c r="G300" s="7">
        <v>2.4</v>
      </c>
      <c r="H300" s="7">
        <v>2.4</v>
      </c>
      <c r="I300" s="7">
        <v>2.2999999999999998</v>
      </c>
      <c r="J300" s="7">
        <v>2.2000000000000002</v>
      </c>
      <c r="K300" s="7">
        <v>1.9</v>
      </c>
      <c r="L300" s="7">
        <v>0.4</v>
      </c>
    </row>
    <row r="301" spans="1:12" x14ac:dyDescent="0.4">
      <c r="A301" s="7">
        <v>0.3</v>
      </c>
      <c r="B301" s="7">
        <v>1.8</v>
      </c>
      <c r="C301" s="7">
        <v>1.8</v>
      </c>
      <c r="D301" s="7">
        <v>1.8</v>
      </c>
      <c r="E301" s="7">
        <v>1.8</v>
      </c>
      <c r="F301" s="7">
        <v>1.8</v>
      </c>
      <c r="G301" s="7">
        <v>1.8</v>
      </c>
      <c r="H301" s="7">
        <v>1.8</v>
      </c>
      <c r="I301" s="7">
        <v>1.8</v>
      </c>
      <c r="J301" s="7">
        <v>1.7</v>
      </c>
      <c r="K301" s="7">
        <v>1.5</v>
      </c>
      <c r="L301" s="7">
        <v>0.3</v>
      </c>
    </row>
    <row r="302" spans="1:12" x14ac:dyDescent="0.4">
      <c r="A302" s="7">
        <v>0.2</v>
      </c>
      <c r="B302" s="7">
        <v>1.2</v>
      </c>
      <c r="C302" s="7">
        <v>1.2</v>
      </c>
      <c r="D302" s="7">
        <v>1.2</v>
      </c>
      <c r="E302" s="7">
        <v>1.2</v>
      </c>
      <c r="F302" s="7">
        <v>1.2</v>
      </c>
      <c r="G302" s="7">
        <v>1.2</v>
      </c>
      <c r="H302" s="7">
        <v>1.2</v>
      </c>
      <c r="I302" s="7">
        <v>1.2</v>
      </c>
      <c r="J302" s="7">
        <v>1.2</v>
      </c>
      <c r="K302" s="7">
        <v>1.1000000000000001</v>
      </c>
      <c r="L302" s="7">
        <v>0.2</v>
      </c>
    </row>
    <row r="303" spans="1:12" x14ac:dyDescent="0.4">
      <c r="A303" s="7">
        <v>0.1</v>
      </c>
      <c r="B303" s="7">
        <v>0.6</v>
      </c>
      <c r="C303" s="7">
        <v>0.6</v>
      </c>
      <c r="D303" s="7">
        <v>0.6</v>
      </c>
      <c r="E303" s="7">
        <v>0.6</v>
      </c>
      <c r="F303" s="7">
        <v>0.6</v>
      </c>
      <c r="G303" s="7">
        <v>0.6</v>
      </c>
      <c r="H303" s="7">
        <v>0.6</v>
      </c>
      <c r="I303" s="7">
        <v>0.6</v>
      </c>
      <c r="J303" s="7">
        <v>0.6</v>
      </c>
      <c r="K303" s="7">
        <v>0.6</v>
      </c>
      <c r="L303" s="7">
        <v>0.1</v>
      </c>
    </row>
    <row r="304" spans="1:12" x14ac:dyDescent="0.4">
      <c r="A304" s="1">
        <v>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7">
        <v>0</v>
      </c>
    </row>
  </sheetData>
  <sheetProtection algorithmName="SHA-512" hashValue="OxT6Qbczs0umOEzvOb1ErkQUuPlbbtv8p22EHhF1QLEtyKqTDtWx+/tY82o4vLZ000LCUpBXCX/ocm6Ix3hDIA==" saltValue="goPkalmFXhA5qmwCBeYHrQ==" spinCount="100000" sheet="1" selectLockedCells="1" selectUnlockedCells="1"/>
  <mergeCells count="1">
    <mergeCell ref="B1:K1"/>
  </mergeCells>
  <phoneticPr fontId="1" type="noConversion"/>
  <printOptions gridLines="1"/>
  <pageMargins left="0.75" right="0.75" top="0.78" bottom="0.78" header="0.35" footer="0.37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4"/>
  <sheetViews>
    <sheetView topLeftCell="A35" workbookViewId="0">
      <selection activeCell="L37" sqref="L37"/>
    </sheetView>
  </sheetViews>
  <sheetFormatPr defaultRowHeight="13.15" x14ac:dyDescent="0.4"/>
  <cols>
    <col min="1" max="1" width="10.06640625" style="1" bestFit="1" customWidth="1"/>
    <col min="2" max="6" width="5" style="3" bestFit="1" customWidth="1"/>
    <col min="7" max="7" width="4" style="3" bestFit="1" customWidth="1"/>
    <col min="8" max="8" width="5" style="3" bestFit="1" customWidth="1"/>
    <col min="9" max="9" width="4" style="3" bestFit="1" customWidth="1"/>
    <col min="10" max="10" width="5" style="3" bestFit="1" customWidth="1"/>
    <col min="11" max="11" width="4" style="3" bestFit="1" customWidth="1"/>
  </cols>
  <sheetData>
    <row r="1" spans="1:11" s="2" customFormat="1" x14ac:dyDescent="0.4">
      <c r="A1" s="1"/>
      <c r="B1" s="93" t="s">
        <v>2</v>
      </c>
      <c r="C1" s="93"/>
      <c r="D1" s="93"/>
      <c r="E1" s="93"/>
      <c r="F1" s="93"/>
      <c r="G1" s="93"/>
      <c r="H1" s="93"/>
      <c r="I1" s="93"/>
      <c r="J1" s="93"/>
      <c r="K1" s="93"/>
    </row>
    <row r="2" spans="1:11" s="2" customFormat="1" x14ac:dyDescent="0.4">
      <c r="A2" s="1" t="s">
        <v>3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</row>
    <row r="3" spans="1:11" s="2" customFormat="1" hidden="1" x14ac:dyDescent="0.4">
      <c r="A3" s="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1" x14ac:dyDescent="0.4">
      <c r="A4" s="1">
        <v>50</v>
      </c>
      <c r="B4" s="3">
        <v>100</v>
      </c>
      <c r="C4" s="3">
        <v>93.4</v>
      </c>
      <c r="D4" s="3">
        <v>85.1</v>
      </c>
      <c r="E4" s="3">
        <v>74.900000000000006</v>
      </c>
      <c r="F4" s="3">
        <v>62.7</v>
      </c>
      <c r="G4" s="3">
        <v>49</v>
      </c>
      <c r="H4" s="3">
        <v>34.9</v>
      </c>
      <c r="I4" s="3">
        <v>22</v>
      </c>
      <c r="J4" s="3">
        <v>11.9</v>
      </c>
      <c r="K4" s="3">
        <v>4.7</v>
      </c>
    </row>
    <row r="5" spans="1:11" x14ac:dyDescent="0.4">
      <c r="A5" s="1">
        <v>49</v>
      </c>
      <c r="B5" s="3">
        <v>99.1</v>
      </c>
      <c r="C5" s="3">
        <v>92.6</v>
      </c>
      <c r="D5" s="3">
        <v>84.5</v>
      </c>
      <c r="E5" s="3">
        <v>74.400000000000006</v>
      </c>
      <c r="F5" s="3">
        <v>62.5</v>
      </c>
      <c r="G5" s="3">
        <v>48.9</v>
      </c>
      <c r="H5" s="3">
        <v>34.9</v>
      </c>
      <c r="I5" s="3">
        <v>22</v>
      </c>
      <c r="J5" s="3">
        <v>11.9</v>
      </c>
      <c r="K5" s="3">
        <v>4.7</v>
      </c>
    </row>
    <row r="6" spans="1:11" x14ac:dyDescent="0.4">
      <c r="A6" s="1">
        <v>48</v>
      </c>
      <c r="B6" s="3">
        <v>98.1</v>
      </c>
      <c r="C6" s="3">
        <v>91.7</v>
      </c>
      <c r="D6" s="3">
        <v>83.8</v>
      </c>
      <c r="E6" s="3">
        <v>74</v>
      </c>
      <c r="F6" s="3">
        <v>62.2</v>
      </c>
      <c r="G6" s="3">
        <v>48.8</v>
      </c>
      <c r="H6" s="3">
        <v>34.9</v>
      </c>
      <c r="I6" s="3">
        <v>22</v>
      </c>
      <c r="J6" s="3">
        <v>11.9</v>
      </c>
      <c r="K6" s="3">
        <v>4.7</v>
      </c>
    </row>
    <row r="7" spans="1:11" x14ac:dyDescent="0.4">
      <c r="A7" s="1">
        <v>47</v>
      </c>
      <c r="B7" s="3">
        <v>97.1</v>
      </c>
      <c r="C7" s="3">
        <v>90.9</v>
      </c>
      <c r="D7" s="3">
        <v>83.2</v>
      </c>
      <c r="E7" s="3">
        <v>73.5</v>
      </c>
      <c r="F7" s="3">
        <v>61.9</v>
      </c>
      <c r="G7" s="3">
        <v>48.6</v>
      </c>
      <c r="H7" s="3">
        <v>34.9</v>
      </c>
      <c r="I7" s="3">
        <v>22</v>
      </c>
      <c r="J7" s="3">
        <v>11.9</v>
      </c>
      <c r="K7" s="3">
        <v>4.7</v>
      </c>
    </row>
    <row r="8" spans="1:11" x14ac:dyDescent="0.4">
      <c r="A8" s="1">
        <v>46</v>
      </c>
      <c r="B8" s="3">
        <v>96.1</v>
      </c>
      <c r="C8" s="3">
        <v>90</v>
      </c>
      <c r="D8" s="3">
        <v>82.5</v>
      </c>
      <c r="E8" s="3">
        <v>73</v>
      </c>
      <c r="F8" s="3">
        <v>61.6</v>
      </c>
      <c r="G8" s="3">
        <v>48.5</v>
      </c>
      <c r="H8" s="3">
        <v>34.799999999999997</v>
      </c>
      <c r="I8" s="3">
        <v>22</v>
      </c>
      <c r="J8" s="3">
        <v>11.9</v>
      </c>
      <c r="K8" s="3">
        <v>4.7</v>
      </c>
    </row>
    <row r="9" spans="1:11" x14ac:dyDescent="0.4">
      <c r="A9" s="1">
        <v>45</v>
      </c>
      <c r="B9" s="3">
        <v>95</v>
      </c>
      <c r="C9" s="3">
        <v>89.1</v>
      </c>
      <c r="D9" s="3">
        <v>81.8</v>
      </c>
      <c r="E9" s="3">
        <v>72.5</v>
      </c>
      <c r="F9" s="3">
        <v>61.3</v>
      </c>
      <c r="G9" s="3">
        <v>48.4</v>
      </c>
      <c r="H9" s="3">
        <v>34.799999999999997</v>
      </c>
      <c r="I9" s="3">
        <v>22</v>
      </c>
      <c r="J9" s="3">
        <v>11.9</v>
      </c>
      <c r="K9" s="3">
        <v>4.7</v>
      </c>
    </row>
    <row r="10" spans="1:11" x14ac:dyDescent="0.4">
      <c r="A10" s="1">
        <v>44</v>
      </c>
      <c r="B10" s="3">
        <v>93.9</v>
      </c>
      <c r="C10" s="3">
        <v>88.2</v>
      </c>
      <c r="D10" s="3">
        <v>81</v>
      </c>
      <c r="E10" s="3">
        <v>72</v>
      </c>
      <c r="F10" s="3">
        <v>61</v>
      </c>
      <c r="G10" s="3">
        <v>48.3</v>
      </c>
      <c r="H10" s="3">
        <v>34.799999999999997</v>
      </c>
      <c r="I10" s="3">
        <v>22</v>
      </c>
      <c r="J10" s="3">
        <v>11.9</v>
      </c>
      <c r="K10" s="3">
        <v>4.7</v>
      </c>
    </row>
    <row r="11" spans="1:11" x14ac:dyDescent="0.4">
      <c r="A11" s="1">
        <v>43</v>
      </c>
      <c r="B11" s="3">
        <v>92.8</v>
      </c>
      <c r="C11" s="3">
        <v>87.3</v>
      </c>
      <c r="D11" s="3">
        <v>80.3</v>
      </c>
      <c r="E11" s="3">
        <v>71.400000000000006</v>
      </c>
      <c r="F11" s="3">
        <v>60.7</v>
      </c>
      <c r="G11" s="3">
        <v>48.1</v>
      </c>
      <c r="H11" s="3">
        <v>34.700000000000003</v>
      </c>
      <c r="I11" s="3">
        <v>22</v>
      </c>
      <c r="J11" s="3">
        <v>11.9</v>
      </c>
      <c r="K11" s="3">
        <v>4.7</v>
      </c>
    </row>
    <row r="12" spans="1:11" x14ac:dyDescent="0.4">
      <c r="A12" s="1">
        <v>42</v>
      </c>
      <c r="B12" s="3">
        <v>91.7</v>
      </c>
      <c r="C12" s="3">
        <v>86.3</v>
      </c>
      <c r="D12" s="3">
        <v>79.5</v>
      </c>
      <c r="E12" s="3">
        <v>70.900000000000006</v>
      </c>
      <c r="F12" s="3">
        <v>60.3</v>
      </c>
      <c r="G12" s="3">
        <v>47.9</v>
      </c>
      <c r="H12" s="3">
        <v>34.700000000000003</v>
      </c>
      <c r="I12" s="3">
        <v>22</v>
      </c>
      <c r="J12" s="3">
        <v>11.9</v>
      </c>
      <c r="K12" s="3">
        <v>4.7</v>
      </c>
    </row>
    <row r="13" spans="1:11" x14ac:dyDescent="0.4">
      <c r="A13" s="1">
        <v>41</v>
      </c>
      <c r="B13" s="3">
        <v>90.5</v>
      </c>
      <c r="C13" s="3">
        <v>85.3</v>
      </c>
      <c r="D13" s="3">
        <v>78.7</v>
      </c>
      <c r="E13" s="3">
        <v>70.3</v>
      </c>
      <c r="F13" s="3">
        <v>59.9</v>
      </c>
      <c r="G13" s="3">
        <v>47.8</v>
      </c>
      <c r="H13" s="3">
        <v>34.6</v>
      </c>
      <c r="I13" s="3">
        <v>22</v>
      </c>
      <c r="J13" s="3">
        <v>11.9</v>
      </c>
      <c r="K13" s="3">
        <v>4.7</v>
      </c>
    </row>
    <row r="14" spans="1:11" x14ac:dyDescent="0.4">
      <c r="A14" s="1">
        <v>40</v>
      </c>
      <c r="B14" s="3">
        <v>89.3</v>
      </c>
      <c r="C14" s="3">
        <v>84.2</v>
      </c>
      <c r="D14" s="3">
        <v>77.8</v>
      </c>
      <c r="E14" s="3">
        <v>69.599999999999994</v>
      </c>
      <c r="F14" s="3">
        <v>59.5</v>
      </c>
      <c r="G14" s="3">
        <v>47.6</v>
      </c>
      <c r="H14" s="3">
        <v>34.6</v>
      </c>
      <c r="I14" s="3">
        <v>22</v>
      </c>
      <c r="J14" s="3">
        <v>11.9</v>
      </c>
      <c r="K14" s="3">
        <v>4.7</v>
      </c>
    </row>
    <row r="15" spans="1:11" x14ac:dyDescent="0.4">
      <c r="A15" s="1">
        <v>39</v>
      </c>
      <c r="B15" s="3">
        <v>88</v>
      </c>
      <c r="C15" s="3">
        <v>83.1</v>
      </c>
      <c r="D15" s="3">
        <v>76.900000000000006</v>
      </c>
      <c r="E15" s="3">
        <v>69</v>
      </c>
      <c r="F15" s="3">
        <v>59.1</v>
      </c>
      <c r="G15" s="3">
        <v>47.4</v>
      </c>
      <c r="H15" s="3">
        <v>34.5</v>
      </c>
      <c r="I15" s="3">
        <v>22</v>
      </c>
      <c r="J15" s="3">
        <v>11.9</v>
      </c>
      <c r="K15" s="3">
        <v>4.7</v>
      </c>
    </row>
    <row r="16" spans="1:11" x14ac:dyDescent="0.4">
      <c r="A16" s="1">
        <v>38</v>
      </c>
      <c r="B16" s="3">
        <v>86.7</v>
      </c>
      <c r="C16" s="3">
        <v>82</v>
      </c>
      <c r="D16" s="3">
        <v>76</v>
      </c>
      <c r="E16" s="3">
        <v>68.3</v>
      </c>
      <c r="F16" s="3">
        <v>58.7</v>
      </c>
      <c r="G16" s="3">
        <v>47.1</v>
      </c>
      <c r="H16" s="3">
        <v>34.5</v>
      </c>
      <c r="I16" s="3">
        <v>21.9</v>
      </c>
      <c r="J16" s="3">
        <v>11.9</v>
      </c>
      <c r="K16" s="3">
        <v>4.7</v>
      </c>
    </row>
    <row r="17" spans="1:11" x14ac:dyDescent="0.4">
      <c r="A17" s="1">
        <v>37</v>
      </c>
      <c r="B17" s="3">
        <v>85.4</v>
      </c>
      <c r="C17" s="3">
        <v>80.900000000000006</v>
      </c>
      <c r="D17" s="3">
        <v>75</v>
      </c>
      <c r="E17" s="3">
        <v>67.599999999999994</v>
      </c>
      <c r="F17" s="3">
        <v>58.2</v>
      </c>
      <c r="G17" s="3">
        <v>46.9</v>
      </c>
      <c r="H17" s="3">
        <v>34.4</v>
      </c>
      <c r="I17" s="3">
        <v>21.9</v>
      </c>
      <c r="J17" s="3">
        <v>11.9</v>
      </c>
      <c r="K17" s="3">
        <v>4.7</v>
      </c>
    </row>
    <row r="18" spans="1:11" x14ac:dyDescent="0.4">
      <c r="A18" s="1">
        <v>36</v>
      </c>
      <c r="B18" s="3">
        <v>84.1</v>
      </c>
      <c r="C18" s="3">
        <v>79.7</v>
      </c>
      <c r="D18" s="3">
        <v>74.099999999999994</v>
      </c>
      <c r="E18" s="3">
        <v>66.8</v>
      </c>
      <c r="F18" s="3">
        <v>57.7</v>
      </c>
      <c r="G18" s="3">
        <v>46.6</v>
      </c>
      <c r="H18" s="3">
        <v>34.299999999999997</v>
      </c>
      <c r="I18" s="3">
        <v>21.9</v>
      </c>
      <c r="J18" s="3">
        <v>11.9</v>
      </c>
      <c r="K18" s="3">
        <v>4.7</v>
      </c>
    </row>
    <row r="19" spans="1:11" x14ac:dyDescent="0.4">
      <c r="A19" s="1">
        <v>35</v>
      </c>
      <c r="B19" s="3">
        <v>82.7</v>
      </c>
      <c r="C19" s="3">
        <v>78.5</v>
      </c>
      <c r="D19" s="3">
        <v>73</v>
      </c>
      <c r="E19" s="3">
        <v>66</v>
      </c>
      <c r="F19" s="3">
        <v>57.2</v>
      </c>
      <c r="G19" s="3">
        <v>46.4</v>
      </c>
      <c r="H19" s="3">
        <v>34.200000000000003</v>
      </c>
      <c r="I19" s="3">
        <v>21.9</v>
      </c>
      <c r="J19" s="3">
        <v>11.9</v>
      </c>
      <c r="K19" s="3">
        <v>4.7</v>
      </c>
    </row>
    <row r="20" spans="1:11" x14ac:dyDescent="0.4">
      <c r="A20" s="1">
        <v>34</v>
      </c>
      <c r="B20" s="3">
        <v>81.3</v>
      </c>
      <c r="C20" s="3">
        <v>77.2</v>
      </c>
      <c r="D20" s="3">
        <v>72</v>
      </c>
      <c r="E20" s="3">
        <v>65.2</v>
      </c>
      <c r="F20" s="3">
        <v>56.6</v>
      </c>
      <c r="G20" s="3">
        <v>46.1</v>
      </c>
      <c r="H20" s="3">
        <v>34.1</v>
      </c>
      <c r="I20" s="3">
        <v>21.9</v>
      </c>
      <c r="J20" s="3">
        <v>11.9</v>
      </c>
      <c r="K20" s="3">
        <v>4.7</v>
      </c>
    </row>
    <row r="21" spans="1:11" x14ac:dyDescent="0.4">
      <c r="A21" s="1">
        <v>33</v>
      </c>
      <c r="B21" s="3">
        <v>79.8</v>
      </c>
      <c r="C21" s="3">
        <v>75.900000000000006</v>
      </c>
      <c r="D21" s="3">
        <v>70.900000000000006</v>
      </c>
      <c r="E21" s="3">
        <v>64.400000000000006</v>
      </c>
      <c r="F21" s="3">
        <v>56</v>
      </c>
      <c r="G21" s="3">
        <v>45.8</v>
      </c>
      <c r="H21" s="3">
        <v>34</v>
      </c>
      <c r="I21" s="3">
        <v>21.9</v>
      </c>
      <c r="J21" s="3">
        <v>11.9</v>
      </c>
      <c r="K21" s="3">
        <v>4.7</v>
      </c>
    </row>
    <row r="22" spans="1:11" x14ac:dyDescent="0.4">
      <c r="A22" s="1">
        <v>32</v>
      </c>
      <c r="B22" s="3">
        <v>78.3</v>
      </c>
      <c r="C22" s="3">
        <v>74.599999999999994</v>
      </c>
      <c r="D22" s="3">
        <v>69.7</v>
      </c>
      <c r="E22" s="3">
        <v>63.5</v>
      </c>
      <c r="F22" s="3">
        <v>55.4</v>
      </c>
      <c r="G22" s="3">
        <v>45.4</v>
      </c>
      <c r="H22" s="3">
        <v>33.9</v>
      </c>
      <c r="I22" s="3">
        <v>21.9</v>
      </c>
      <c r="J22" s="3">
        <v>11.9</v>
      </c>
      <c r="K22" s="3">
        <v>4.7</v>
      </c>
    </row>
    <row r="23" spans="1:11" x14ac:dyDescent="0.4">
      <c r="A23" s="1">
        <v>31</v>
      </c>
      <c r="B23" s="3">
        <v>76.7</v>
      </c>
      <c r="C23" s="3">
        <v>73.2</v>
      </c>
      <c r="D23" s="3">
        <v>68.599999999999994</v>
      </c>
      <c r="E23" s="3">
        <v>62.5</v>
      </c>
      <c r="F23" s="3">
        <v>54.8</v>
      </c>
      <c r="G23" s="3">
        <v>45.1</v>
      </c>
      <c r="H23" s="3">
        <v>33.700000000000003</v>
      </c>
      <c r="I23" s="3">
        <v>21.9</v>
      </c>
      <c r="J23" s="3">
        <v>11.9</v>
      </c>
      <c r="K23" s="3">
        <v>4.7</v>
      </c>
    </row>
    <row r="24" spans="1:11" x14ac:dyDescent="0.4">
      <c r="A24" s="1">
        <v>30</v>
      </c>
      <c r="B24" s="3">
        <v>75.099999999999994</v>
      </c>
      <c r="C24" s="3">
        <v>71.8</v>
      </c>
      <c r="D24" s="3">
        <v>67.3</v>
      </c>
      <c r="E24" s="3">
        <v>61.6</v>
      </c>
      <c r="F24" s="3">
        <v>54.1</v>
      </c>
      <c r="G24" s="3">
        <v>44.7</v>
      </c>
      <c r="H24" s="3">
        <v>33.6</v>
      </c>
      <c r="I24" s="3">
        <v>21.8</v>
      </c>
      <c r="J24" s="3">
        <v>11.9</v>
      </c>
      <c r="K24" s="3">
        <v>4.7</v>
      </c>
    </row>
    <row r="25" spans="1:11" x14ac:dyDescent="0.4">
      <c r="A25" s="1">
        <v>29</v>
      </c>
      <c r="B25" s="3">
        <v>73.5</v>
      </c>
      <c r="C25" s="3">
        <v>70.3</v>
      </c>
      <c r="D25" s="3">
        <v>66.099999999999994</v>
      </c>
      <c r="E25" s="3">
        <v>60.5</v>
      </c>
      <c r="F25" s="3">
        <v>53.4</v>
      </c>
      <c r="G25" s="3">
        <v>44.2</v>
      </c>
      <c r="H25" s="3">
        <v>33.4</v>
      </c>
      <c r="I25" s="3">
        <v>21.8</v>
      </c>
      <c r="J25" s="3">
        <v>11.9</v>
      </c>
      <c r="K25" s="3">
        <v>4.7</v>
      </c>
    </row>
    <row r="26" spans="1:11" x14ac:dyDescent="0.4">
      <c r="A26" s="1">
        <v>28</v>
      </c>
      <c r="B26" s="3">
        <v>71.8</v>
      </c>
      <c r="C26" s="3">
        <v>68.8</v>
      </c>
      <c r="D26" s="3">
        <v>64.8</v>
      </c>
      <c r="E26" s="3">
        <v>59.5</v>
      </c>
      <c r="F26" s="3">
        <v>52.6</v>
      </c>
      <c r="G26" s="3">
        <v>43.8</v>
      </c>
      <c r="H26" s="3">
        <v>33.200000000000003</v>
      </c>
      <c r="I26" s="3">
        <v>21.8</v>
      </c>
      <c r="J26" s="3">
        <v>11.9</v>
      </c>
      <c r="K26" s="3">
        <v>4.7</v>
      </c>
    </row>
    <row r="27" spans="1:11" x14ac:dyDescent="0.4">
      <c r="A27" s="1">
        <v>27</v>
      </c>
      <c r="B27" s="3">
        <v>70.099999999999994</v>
      </c>
      <c r="C27" s="3">
        <v>67.2</v>
      </c>
      <c r="D27" s="3">
        <v>63.4</v>
      </c>
      <c r="E27" s="3">
        <v>58.4</v>
      </c>
      <c r="F27" s="3">
        <v>51.8</v>
      </c>
      <c r="G27" s="3">
        <v>43.3</v>
      </c>
      <c r="H27" s="3">
        <v>33</v>
      </c>
      <c r="I27" s="3">
        <v>21.7</v>
      </c>
      <c r="J27" s="3">
        <v>11.9</v>
      </c>
      <c r="K27" s="3">
        <v>4.7</v>
      </c>
    </row>
    <row r="28" spans="1:11" x14ac:dyDescent="0.4">
      <c r="A28" s="1">
        <v>26</v>
      </c>
      <c r="B28" s="3">
        <v>68.3</v>
      </c>
      <c r="C28" s="3">
        <v>65.599999999999994</v>
      </c>
      <c r="D28" s="3">
        <v>62</v>
      </c>
      <c r="E28" s="3">
        <v>57.2</v>
      </c>
      <c r="F28" s="3">
        <v>50.9</v>
      </c>
      <c r="G28" s="3">
        <v>42.8</v>
      </c>
      <c r="H28" s="3">
        <v>32.799999999999997</v>
      </c>
      <c r="I28" s="3">
        <v>21.7</v>
      </c>
      <c r="J28" s="3">
        <v>11.9</v>
      </c>
      <c r="K28" s="3">
        <v>4.7</v>
      </c>
    </row>
    <row r="29" spans="1:11" x14ac:dyDescent="0.4">
      <c r="A29" s="1">
        <v>25</v>
      </c>
      <c r="B29" s="3">
        <v>66.5</v>
      </c>
      <c r="C29" s="3">
        <v>63.9</v>
      </c>
      <c r="D29" s="3">
        <v>60.5</v>
      </c>
      <c r="E29" s="3">
        <v>56</v>
      </c>
      <c r="F29" s="3">
        <v>50</v>
      </c>
      <c r="G29" s="3">
        <v>42.2</v>
      </c>
      <c r="H29" s="3">
        <v>32.6</v>
      </c>
      <c r="I29" s="3">
        <v>21.6</v>
      </c>
      <c r="J29" s="3">
        <v>11.9</v>
      </c>
      <c r="K29" s="3">
        <v>4.7</v>
      </c>
    </row>
    <row r="30" spans="1:11" x14ac:dyDescent="0.4">
      <c r="A30" s="1">
        <v>24</v>
      </c>
      <c r="B30" s="3">
        <v>64.599999999999994</v>
      </c>
      <c r="C30" s="3">
        <v>62.2</v>
      </c>
      <c r="D30" s="3">
        <v>59</v>
      </c>
      <c r="E30" s="3">
        <v>54.7</v>
      </c>
      <c r="F30" s="3">
        <v>49</v>
      </c>
      <c r="G30" s="3">
        <v>41.6</v>
      </c>
      <c r="H30" s="3">
        <v>32.299999999999997</v>
      </c>
      <c r="I30" s="3">
        <v>21.6</v>
      </c>
      <c r="J30" s="3">
        <v>11.9</v>
      </c>
      <c r="K30" s="3">
        <v>4.7</v>
      </c>
    </row>
    <row r="31" spans="1:11" x14ac:dyDescent="0.4">
      <c r="A31" s="1">
        <v>23</v>
      </c>
      <c r="B31" s="3">
        <v>62.7</v>
      </c>
      <c r="C31" s="3">
        <v>60.4</v>
      </c>
      <c r="D31" s="3">
        <v>57.4</v>
      </c>
      <c r="E31" s="3">
        <v>53.4</v>
      </c>
      <c r="F31" s="3">
        <v>48</v>
      </c>
      <c r="G31" s="3">
        <v>40.9</v>
      </c>
      <c r="H31" s="3">
        <v>32</v>
      </c>
      <c r="I31" s="3">
        <v>21.5</v>
      </c>
      <c r="J31" s="3">
        <v>11.9</v>
      </c>
      <c r="K31" s="3">
        <v>4.7</v>
      </c>
    </row>
    <row r="32" spans="1:11" x14ac:dyDescent="0.4">
      <c r="A32" s="1">
        <v>22</v>
      </c>
      <c r="B32" s="3">
        <v>60.7</v>
      </c>
      <c r="C32" s="3">
        <v>58.6</v>
      </c>
      <c r="D32" s="3">
        <v>55.8</v>
      </c>
      <c r="E32" s="3">
        <v>52</v>
      </c>
      <c r="F32" s="3">
        <v>47</v>
      </c>
      <c r="G32" s="3">
        <v>40.200000000000003</v>
      </c>
      <c r="H32" s="3">
        <v>31.6</v>
      </c>
      <c r="I32" s="3">
        <v>21.4</v>
      </c>
      <c r="J32" s="3">
        <v>11.9</v>
      </c>
      <c r="K32" s="3">
        <v>4.7</v>
      </c>
    </row>
    <row r="33" spans="1:11" x14ac:dyDescent="0.4">
      <c r="A33" s="1">
        <v>21</v>
      </c>
      <c r="B33" s="3">
        <v>58.7</v>
      </c>
      <c r="C33" s="3">
        <v>56.7</v>
      </c>
      <c r="D33" s="3">
        <v>54.1</v>
      </c>
      <c r="E33" s="3">
        <v>50.6</v>
      </c>
      <c r="F33" s="3">
        <v>45.8</v>
      </c>
      <c r="G33" s="3">
        <v>39.4</v>
      </c>
      <c r="H33" s="3">
        <v>31.2</v>
      </c>
      <c r="I33" s="3">
        <v>21.3</v>
      </c>
      <c r="J33" s="3">
        <v>11.9</v>
      </c>
      <c r="K33" s="3">
        <v>4.7</v>
      </c>
    </row>
    <row r="34" spans="1:11" x14ac:dyDescent="0.4">
      <c r="A34" s="1">
        <v>20</v>
      </c>
      <c r="B34" s="3">
        <v>56.6</v>
      </c>
      <c r="C34" s="3">
        <v>54.8</v>
      </c>
      <c r="D34" s="3">
        <v>52.4</v>
      </c>
      <c r="E34" s="3">
        <v>49.1</v>
      </c>
      <c r="F34" s="3">
        <v>44.6</v>
      </c>
      <c r="G34" s="3">
        <v>38.6</v>
      </c>
      <c r="H34" s="3">
        <v>30.8</v>
      </c>
      <c r="I34" s="3">
        <v>21.2</v>
      </c>
      <c r="J34" s="3">
        <v>11.9</v>
      </c>
      <c r="K34" s="3">
        <v>4.7</v>
      </c>
    </row>
    <row r="35" spans="1:11" x14ac:dyDescent="0.4">
      <c r="A35" s="1">
        <v>19</v>
      </c>
      <c r="B35" s="3">
        <v>54.4</v>
      </c>
      <c r="C35" s="3">
        <v>52.8</v>
      </c>
      <c r="D35" s="3">
        <v>50.5</v>
      </c>
      <c r="E35" s="3">
        <v>47.5</v>
      </c>
      <c r="F35" s="3">
        <v>43.4</v>
      </c>
      <c r="G35" s="3">
        <v>37.700000000000003</v>
      </c>
      <c r="H35" s="3">
        <v>30.3</v>
      </c>
      <c r="I35" s="3">
        <v>21.1</v>
      </c>
      <c r="J35" s="3">
        <v>11.9</v>
      </c>
      <c r="K35" s="3">
        <v>4.7</v>
      </c>
    </row>
    <row r="36" spans="1:11" x14ac:dyDescent="0.4">
      <c r="A36" s="1">
        <v>18</v>
      </c>
      <c r="B36" s="3">
        <v>52.2</v>
      </c>
      <c r="C36" s="3">
        <v>50.7</v>
      </c>
      <c r="D36" s="3">
        <v>48.6</v>
      </c>
      <c r="E36" s="3">
        <v>45.9</v>
      </c>
      <c r="F36" s="3">
        <v>42</v>
      </c>
      <c r="G36" s="3">
        <v>36.799999999999997</v>
      </c>
      <c r="H36" s="3">
        <v>29.8</v>
      </c>
      <c r="I36" s="3">
        <v>20.9</v>
      </c>
      <c r="J36" s="3">
        <v>11.9</v>
      </c>
      <c r="K36" s="3">
        <v>4.7</v>
      </c>
    </row>
    <row r="37" spans="1:11" x14ac:dyDescent="0.4">
      <c r="A37" s="1">
        <v>17</v>
      </c>
      <c r="B37" s="3">
        <v>49.9</v>
      </c>
      <c r="C37" s="3">
        <v>48.5</v>
      </c>
      <c r="D37" s="3">
        <v>46.7</v>
      </c>
      <c r="E37" s="3">
        <v>44.1</v>
      </c>
      <c r="F37" s="3">
        <v>40.6</v>
      </c>
      <c r="G37" s="3">
        <v>35.799999999999997</v>
      </c>
      <c r="H37" s="3">
        <v>29.2</v>
      </c>
      <c r="I37" s="3">
        <v>20.7</v>
      </c>
      <c r="J37" s="3">
        <v>11.9</v>
      </c>
      <c r="K37" s="3">
        <v>4.7</v>
      </c>
    </row>
    <row r="38" spans="1:11" x14ac:dyDescent="0.4">
      <c r="A38" s="1">
        <v>16</v>
      </c>
      <c r="B38" s="3">
        <v>47.6</v>
      </c>
      <c r="C38" s="3">
        <v>46.3</v>
      </c>
      <c r="D38" s="3">
        <v>44.7</v>
      </c>
      <c r="E38" s="3">
        <v>42.3</v>
      </c>
      <c r="F38" s="3">
        <v>39.1</v>
      </c>
      <c r="G38" s="3">
        <v>34.700000000000003</v>
      </c>
      <c r="H38" s="3">
        <v>28.5</v>
      </c>
      <c r="I38" s="3">
        <v>20.5</v>
      </c>
      <c r="J38" s="3">
        <v>11.8</v>
      </c>
      <c r="K38" s="3">
        <v>4.7</v>
      </c>
    </row>
    <row r="39" spans="1:11" x14ac:dyDescent="0.4">
      <c r="A39" s="1">
        <v>15</v>
      </c>
      <c r="B39" s="3">
        <v>45.2</v>
      </c>
      <c r="C39" s="3">
        <v>44.1</v>
      </c>
      <c r="D39" s="3">
        <v>42.6</v>
      </c>
      <c r="E39" s="3">
        <v>40.5</v>
      </c>
      <c r="F39" s="3">
        <v>37.6</v>
      </c>
      <c r="G39" s="3">
        <v>33.5</v>
      </c>
      <c r="H39" s="3">
        <v>27.8</v>
      </c>
      <c r="I39" s="3">
        <v>20.2</v>
      </c>
      <c r="J39" s="3">
        <v>11.8</v>
      </c>
      <c r="K39" s="3">
        <v>4.7</v>
      </c>
    </row>
    <row r="40" spans="1:11" x14ac:dyDescent="0.4">
      <c r="A40" s="1">
        <v>14</v>
      </c>
      <c r="B40" s="3">
        <v>42.7</v>
      </c>
      <c r="C40" s="3">
        <v>41.7</v>
      </c>
      <c r="D40" s="3">
        <v>40.4</v>
      </c>
      <c r="E40" s="3">
        <v>38.5</v>
      </c>
      <c r="F40" s="3">
        <v>35.9</v>
      </c>
      <c r="G40" s="3">
        <v>32.200000000000003</v>
      </c>
      <c r="H40" s="3">
        <v>27</v>
      </c>
      <c r="I40" s="3">
        <v>19.899999999999999</v>
      </c>
      <c r="J40" s="3">
        <v>11.8</v>
      </c>
      <c r="K40" s="3">
        <v>4.7</v>
      </c>
    </row>
    <row r="41" spans="1:11" x14ac:dyDescent="0.4">
      <c r="A41" s="1">
        <v>13</v>
      </c>
      <c r="B41" s="3">
        <v>40.200000000000003</v>
      </c>
      <c r="C41" s="3">
        <v>39.299999999999997</v>
      </c>
      <c r="D41" s="3">
        <v>38.1</v>
      </c>
      <c r="E41" s="3">
        <v>36.5</v>
      </c>
      <c r="F41" s="3">
        <v>34.200000000000003</v>
      </c>
      <c r="G41" s="3">
        <v>30.8</v>
      </c>
      <c r="H41" s="3">
        <v>26.1</v>
      </c>
      <c r="I41" s="3">
        <v>19.5</v>
      </c>
      <c r="J41" s="3">
        <v>11.7</v>
      </c>
      <c r="K41" s="3">
        <v>4.7</v>
      </c>
    </row>
    <row r="42" spans="1:11" x14ac:dyDescent="0.4">
      <c r="A42" s="1">
        <v>12</v>
      </c>
      <c r="B42" s="3">
        <v>37.6</v>
      </c>
      <c r="C42" s="3">
        <v>36.799999999999997</v>
      </c>
      <c r="D42" s="3">
        <v>35.799999999999997</v>
      </c>
      <c r="E42" s="3">
        <v>34.299999999999997</v>
      </c>
      <c r="F42" s="3">
        <v>32.299999999999997</v>
      </c>
      <c r="G42" s="3">
        <v>29.4</v>
      </c>
      <c r="H42" s="3">
        <v>25.1</v>
      </c>
      <c r="I42" s="3">
        <v>19</v>
      </c>
      <c r="J42" s="3">
        <v>11.6</v>
      </c>
      <c r="K42" s="3">
        <v>4.7</v>
      </c>
    </row>
    <row r="43" spans="1:11" x14ac:dyDescent="0.4">
      <c r="A43" s="1">
        <v>11</v>
      </c>
      <c r="B43" s="3">
        <v>34.9</v>
      </c>
      <c r="C43" s="3">
        <v>34.200000000000003</v>
      </c>
      <c r="D43" s="3">
        <v>33.4</v>
      </c>
      <c r="E43" s="3">
        <v>32.1</v>
      </c>
      <c r="F43" s="3">
        <v>30.4</v>
      </c>
      <c r="G43" s="3">
        <v>27.8</v>
      </c>
      <c r="H43" s="3">
        <v>24</v>
      </c>
      <c r="I43" s="3">
        <v>18.5</v>
      </c>
      <c r="J43" s="3">
        <v>11.5</v>
      </c>
      <c r="K43" s="3">
        <v>4.7</v>
      </c>
    </row>
    <row r="44" spans="1:11" x14ac:dyDescent="0.4">
      <c r="A44" s="1">
        <v>10</v>
      </c>
      <c r="B44" s="3">
        <v>32.1</v>
      </c>
      <c r="C44" s="3">
        <v>31.6</v>
      </c>
      <c r="D44" s="3">
        <v>30.8</v>
      </c>
      <c r="E44" s="3">
        <v>29.8</v>
      </c>
      <c r="F44" s="3">
        <v>28.3</v>
      </c>
      <c r="G44" s="3">
        <v>26.1</v>
      </c>
      <c r="H44" s="3">
        <v>22.8</v>
      </c>
      <c r="I44" s="3">
        <v>17.899999999999999</v>
      </c>
      <c r="J44" s="3">
        <v>11.4</v>
      </c>
      <c r="K44" s="3">
        <v>4.7</v>
      </c>
    </row>
    <row r="45" spans="1:11" x14ac:dyDescent="0.4">
      <c r="A45" s="1">
        <v>9</v>
      </c>
      <c r="B45" s="3">
        <v>29.3</v>
      </c>
      <c r="C45" s="3">
        <v>28.9</v>
      </c>
      <c r="D45" s="3">
        <v>28.2</v>
      </c>
      <c r="E45" s="3">
        <v>27.4</v>
      </c>
      <c r="F45" s="3">
        <v>26.1</v>
      </c>
      <c r="G45" s="3">
        <v>24.2</v>
      </c>
      <c r="H45" s="3">
        <v>21.4</v>
      </c>
      <c r="I45" s="3">
        <v>17.100000000000001</v>
      </c>
      <c r="J45" s="3">
        <v>11.2</v>
      </c>
      <c r="K45" s="3">
        <v>4.7</v>
      </c>
    </row>
    <row r="46" spans="1:11" x14ac:dyDescent="0.4">
      <c r="A46" s="1">
        <v>8</v>
      </c>
      <c r="B46" s="3">
        <v>26.4</v>
      </c>
      <c r="C46" s="3">
        <v>26</v>
      </c>
      <c r="D46" s="3">
        <v>25.5</v>
      </c>
      <c r="E46" s="3">
        <v>24.8</v>
      </c>
      <c r="F46" s="3">
        <v>23.8</v>
      </c>
      <c r="G46" s="3">
        <v>22.3</v>
      </c>
      <c r="H46" s="3">
        <v>19.899999999999999</v>
      </c>
      <c r="I46" s="3">
        <v>16.2</v>
      </c>
      <c r="J46" s="3">
        <v>10.9</v>
      </c>
      <c r="K46" s="3">
        <v>4.7</v>
      </c>
    </row>
    <row r="47" spans="1:11" x14ac:dyDescent="0.4">
      <c r="A47" s="1">
        <v>7</v>
      </c>
      <c r="B47" s="3">
        <v>23.4</v>
      </c>
      <c r="C47" s="3">
        <v>23.1</v>
      </c>
      <c r="D47" s="3">
        <v>22.7</v>
      </c>
      <c r="E47" s="3">
        <v>22.2</v>
      </c>
      <c r="F47" s="3">
        <v>21.4</v>
      </c>
      <c r="G47" s="3">
        <v>20.100000000000001</v>
      </c>
      <c r="H47" s="3">
        <v>18.2</v>
      </c>
      <c r="I47" s="3">
        <v>15.2</v>
      </c>
      <c r="J47" s="3">
        <v>10.5</v>
      </c>
      <c r="K47" s="3">
        <v>4.7</v>
      </c>
    </row>
    <row r="48" spans="1:11" x14ac:dyDescent="0.4">
      <c r="A48" s="1">
        <v>6</v>
      </c>
      <c r="B48" s="3">
        <v>20.3</v>
      </c>
      <c r="C48" s="3">
        <v>20.100000000000001</v>
      </c>
      <c r="D48" s="3">
        <v>19.8</v>
      </c>
      <c r="E48" s="3">
        <v>19.399999999999999</v>
      </c>
      <c r="F48" s="3">
        <v>18.8</v>
      </c>
      <c r="G48" s="3">
        <v>17.8</v>
      </c>
      <c r="H48" s="3">
        <v>16.399999999999999</v>
      </c>
      <c r="I48" s="3">
        <v>13.9</v>
      </c>
      <c r="J48" s="3">
        <v>10.1</v>
      </c>
      <c r="K48" s="3">
        <v>4.5999999999999996</v>
      </c>
    </row>
    <row r="49" spans="1:11" x14ac:dyDescent="0.4">
      <c r="A49" s="1">
        <v>5</v>
      </c>
      <c r="B49" s="3">
        <v>17.2</v>
      </c>
      <c r="C49" s="3">
        <v>17</v>
      </c>
      <c r="D49" s="3">
        <v>16.8</v>
      </c>
      <c r="E49" s="3">
        <v>16.5</v>
      </c>
      <c r="F49" s="3">
        <v>16.100000000000001</v>
      </c>
      <c r="G49" s="3">
        <v>15.4</v>
      </c>
      <c r="H49" s="3">
        <v>14.3</v>
      </c>
      <c r="I49" s="3">
        <v>12.5</v>
      </c>
      <c r="J49" s="3">
        <v>9.4</v>
      </c>
      <c r="K49" s="3">
        <v>4.5999999999999996</v>
      </c>
    </row>
    <row r="50" spans="1:11" x14ac:dyDescent="0.4">
      <c r="A50" s="1">
        <v>4</v>
      </c>
      <c r="B50" s="3">
        <v>13.9</v>
      </c>
      <c r="C50" s="3">
        <v>13.8</v>
      </c>
      <c r="D50" s="3">
        <v>13.7</v>
      </c>
      <c r="E50" s="3">
        <v>13.5</v>
      </c>
      <c r="F50" s="3">
        <v>13.2</v>
      </c>
      <c r="G50" s="3">
        <v>12.7</v>
      </c>
      <c r="H50" s="3">
        <v>12</v>
      </c>
      <c r="I50" s="3">
        <v>10.7</v>
      </c>
      <c r="J50" s="3">
        <v>8.4</v>
      </c>
      <c r="K50" s="3">
        <v>4.5</v>
      </c>
    </row>
    <row r="51" spans="1:11" x14ac:dyDescent="0.4">
      <c r="A51" s="1">
        <v>3</v>
      </c>
      <c r="B51" s="3">
        <v>10.6</v>
      </c>
      <c r="C51" s="3">
        <v>10.5</v>
      </c>
      <c r="D51" s="3">
        <v>10.4</v>
      </c>
      <c r="E51" s="3">
        <v>10.3</v>
      </c>
      <c r="F51" s="3">
        <v>10.199999999999999</v>
      </c>
      <c r="G51" s="3">
        <v>9.9</v>
      </c>
      <c r="H51" s="3">
        <v>9.5</v>
      </c>
      <c r="I51" s="3">
        <v>8.6999999999999993</v>
      </c>
      <c r="J51" s="3">
        <v>7.2</v>
      </c>
      <c r="K51" s="3">
        <v>4.2</v>
      </c>
    </row>
    <row r="52" spans="1:11" x14ac:dyDescent="0.4">
      <c r="A52" s="1">
        <v>2</v>
      </c>
      <c r="B52" s="3">
        <v>7.2</v>
      </c>
      <c r="C52" s="3">
        <v>7.1</v>
      </c>
      <c r="D52" s="3">
        <v>7.1</v>
      </c>
      <c r="E52" s="3">
        <v>7</v>
      </c>
      <c r="F52" s="3">
        <v>7</v>
      </c>
      <c r="G52" s="3">
        <v>6.8</v>
      </c>
      <c r="H52" s="3">
        <v>6.6</v>
      </c>
      <c r="I52" s="3">
        <v>6.2</v>
      </c>
      <c r="J52" s="3">
        <v>5.5</v>
      </c>
      <c r="K52" s="3">
        <v>3.7</v>
      </c>
    </row>
    <row r="53" spans="1:11" x14ac:dyDescent="0.4">
      <c r="A53" s="1">
        <v>1</v>
      </c>
      <c r="B53" s="3">
        <v>3.6</v>
      </c>
      <c r="C53" s="3">
        <v>3.6</v>
      </c>
      <c r="D53" s="3">
        <v>3.6</v>
      </c>
      <c r="E53" s="3">
        <v>3.6</v>
      </c>
      <c r="F53" s="3">
        <v>3.6</v>
      </c>
      <c r="G53" s="3">
        <v>3.5</v>
      </c>
      <c r="H53" s="3">
        <v>3.5</v>
      </c>
      <c r="I53" s="3">
        <v>3.4</v>
      </c>
      <c r="J53" s="3">
        <v>3.2</v>
      </c>
      <c r="K53" s="3">
        <v>2.5</v>
      </c>
    </row>
    <row r="54" spans="1:11" x14ac:dyDescent="0.4">
      <c r="A54" s="1">
        <v>0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</sheetData>
  <sheetProtection algorithmName="SHA-512" hashValue="ep5puOeC7OxpFJBDkbO6N0ZTmn3kyaenDjaPoJopKQl10Y+tnTcvx8x9pcRK2+HoX/5vd2RYjCGaxbTX+TAmlA==" saltValue="zSay5x3QlrMrWtR8b+BowQ==" spinCount="100000" sheet="1" selectLockedCells="1" selectUnlockedCells="1"/>
  <mergeCells count="1">
    <mergeCell ref="B1:K1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Calculation tab</vt:lpstr>
      <vt:lpstr>Attributes</vt:lpstr>
      <vt:lpstr>DL table ball-by-ball</vt:lpstr>
      <vt:lpstr>DL table over-by-over</vt:lpstr>
      <vt:lpstr>MDG_Scores</vt:lpstr>
      <vt:lpstr>Wickets_factor</vt:lpstr>
    </vt:vector>
  </TitlesOfParts>
  <Company>Sears Canada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gkamat</dc:creator>
  <cp:lastModifiedBy>BEDCL Admin</cp:lastModifiedBy>
  <cp:lastPrinted>2009-05-21T19:33:43Z</cp:lastPrinted>
  <dcterms:created xsi:type="dcterms:W3CDTF">2009-04-14T19:10:10Z</dcterms:created>
  <dcterms:modified xsi:type="dcterms:W3CDTF">2024-09-27T15:04:11Z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2022-05-04T21:37:38Z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4f21ca8f-c6e1-4c3f-939c-1013b1623252</vt:lpwstr>
  </property>
  <property fmtid="{D5CDD505-2E9C-101B-9397-08002B2CF9AE}" pid="8" name="MSIP_Label_0cf00cb3-7a5d-4674-b157-6d675423df49_ContentBits">
    <vt:lpwstr>0</vt:lpwstr>
  </property>
</Properties>
</file>